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Sheet1" sheetId="1" r:id="rId1"/>
  </sheets>
  <definedNames>
    <definedName name="_xlnm._FilterDatabase" localSheetId="0" hidden="1">Sheet1!$A$1:$I$78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1" name="ID_CF777E5BFC8B486E9BAC5479416ED415" descr="《唱片里的中国》作品二维码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664575" y="77984985"/>
          <a:ext cx="1851660" cy="1661795"/>
        </a:xfrm>
        <a:prstGeom prst="rect">
          <a:avLst/>
        </a:prstGeom>
      </xdr:spPr>
    </xdr:pic>
  </etc:cellImage>
  <etc:cellImage>
    <xdr:pic>
      <xdr:nvPicPr>
        <xdr:cNvPr id="77" name="ID_0004E3EE5772422AAFC444C50B27B23B" descr="古路之路二维码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664575" y="104313990"/>
          <a:ext cx="8321675" cy="6625590"/>
        </a:xfrm>
        <a:prstGeom prst="rect">
          <a:avLst/>
        </a:prstGeom>
      </xdr:spPr>
    </xdr:pic>
  </etc:cellImage>
  <etc:cellImage>
    <xdr:pic>
      <xdr:nvPicPr>
        <xdr:cNvPr id="63" name="ID_DA5A1F1C5A1B49A1820DD40C0807AC49" descr="《脊梁——共和国勋章获得者的故事》书籍导读二维码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664575" y="82574765"/>
          <a:ext cx="3385185" cy="3290570"/>
        </a:xfrm>
        <a:prstGeom prst="rect">
          <a:avLst/>
        </a:prstGeom>
      </xdr:spPr>
    </xdr:pic>
  </etc:cellImage>
  <etc:cellImage>
    <xdr:pic>
      <xdr:nvPicPr>
        <xdr:cNvPr id="71" name="ID_630DC8C5FFE64247B1A297120FAD1355" descr="《张桂梅——送别路》二维码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664575" y="95041720"/>
          <a:ext cx="1515745" cy="1591945"/>
        </a:xfrm>
        <a:prstGeom prst="rect">
          <a:avLst/>
        </a:prstGeom>
      </xdr:spPr>
    </xdr:pic>
  </etc:cellImage>
  <etc:cellImage>
    <xdr:pic>
      <xdr:nvPicPr>
        <xdr:cNvPr id="74" name="ID_FD341DA0303841D5A68296F1F5E9C53A" descr="《打开天宫空间站》二维码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664575" y="99795330"/>
          <a:ext cx="2038350" cy="1778635"/>
        </a:xfrm>
        <a:prstGeom prst="rect">
          <a:avLst/>
        </a:prstGeom>
      </xdr:spPr>
    </xdr:pic>
  </etc:cellImage>
  <etc:cellImage>
    <xdr:pic>
      <xdr:nvPicPr>
        <xdr:cNvPr id="66" name="ID_04BF43CADEAF4B0C8F269F7B1E4BFCB9" descr="《王昭君》作品二维码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664575" y="87192485"/>
          <a:ext cx="3051810" cy="3088005"/>
        </a:xfrm>
        <a:prstGeom prst="rect">
          <a:avLst/>
        </a:prstGeom>
      </xdr:spPr>
    </xdr:pic>
  </etc:cellImage>
  <etc:cellImage>
    <xdr:pic>
      <xdr:nvPicPr>
        <xdr:cNvPr id="2" name="ID_FF5A0AD1C53343C882E8CE152390110C" descr="《山川一半，灯火万盏》二维码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805430" y="233680"/>
          <a:ext cx="1068705" cy="1112520"/>
        </a:xfrm>
        <a:prstGeom prst="rect">
          <a:avLst/>
        </a:prstGeom>
      </xdr:spPr>
    </xdr:pic>
  </etc:cellImage>
  <etc:cellImage>
    <xdr:pic>
      <xdr:nvPicPr>
        <xdr:cNvPr id="62" name="ID_127BF8719608498E9F63792DD2E30882" descr="《画说初心》二维码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664575" y="80951070"/>
          <a:ext cx="2337435" cy="2433955"/>
        </a:xfrm>
        <a:prstGeom prst="rect">
          <a:avLst/>
        </a:prstGeom>
      </xdr:spPr>
    </xdr:pic>
  </etc:cellImage>
  <etc:cellImage>
    <xdr:pic>
      <xdr:nvPicPr>
        <xdr:cNvPr id="68" name="ID_3432F5D5C31D467198892491BE53E61F" descr="《张桂梅和她的孩子们》二维码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664575" y="90512265"/>
          <a:ext cx="2975610" cy="2617470"/>
        </a:xfrm>
        <a:prstGeom prst="rect">
          <a:avLst/>
        </a:prstGeom>
      </xdr:spPr>
    </xdr:pic>
  </etc:cellImage>
  <etc:cellImage>
    <xdr:pic>
      <xdr:nvPicPr>
        <xdr:cNvPr id="64" name="ID_EC108A57435B4244B91FE3E8C3B7DA06" descr="《抗疫家书》二维码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664575" y="84091145"/>
          <a:ext cx="3051810" cy="3088005"/>
        </a:xfrm>
        <a:prstGeom prst="rect">
          <a:avLst/>
        </a:prstGeom>
      </xdr:spPr>
    </xdr:pic>
  </etc:cellImage>
  <etc:cellImage>
    <xdr:pic>
      <xdr:nvPicPr>
        <xdr:cNvPr id="65" name="ID_D1B68D75BFEC48298C7177230A264659" descr="《抗战血泊中的一朵奇葩——孩子剧团》二维码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664575" y="85664040"/>
          <a:ext cx="2004060" cy="1961515"/>
        </a:xfrm>
        <a:prstGeom prst="rect">
          <a:avLst/>
        </a:prstGeom>
      </xdr:spPr>
    </xdr:pic>
  </etc:cellImage>
  <etc:cellImage>
    <xdr:pic>
      <xdr:nvPicPr>
        <xdr:cNvPr id="72" name="ID_3A9E1FA0AB964D489CDE59297F50391F" descr="《中国探月工程科学绘本》作品二维码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664575" y="96678115"/>
          <a:ext cx="3051810" cy="3084830"/>
        </a:xfrm>
        <a:prstGeom prst="rect">
          <a:avLst/>
        </a:prstGeom>
      </xdr:spPr>
    </xdr:pic>
  </etc:cellImage>
  <etc:cellImage>
    <xdr:pic>
      <xdr:nvPicPr>
        <xdr:cNvPr id="16" name="ID_088917F0AAAB4F18835BD91BCADED867" descr="《拯救小巢行》二维码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5704840" y="18701385"/>
          <a:ext cx="3049270" cy="3051175"/>
        </a:xfrm>
        <a:prstGeom prst="rect">
          <a:avLst/>
        </a:prstGeom>
      </xdr:spPr>
    </xdr:pic>
  </etc:cellImage>
  <etc:cellImage>
    <xdr:pic>
      <xdr:nvPicPr>
        <xdr:cNvPr id="20" name="ID_BBF9F98EBD05435491864EE61F6DA44B" descr="《绿来蝶至》二维码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704840" y="24624665"/>
          <a:ext cx="1852930" cy="1724025"/>
        </a:xfrm>
        <a:prstGeom prst="rect">
          <a:avLst/>
        </a:prstGeom>
      </xdr:spPr>
    </xdr:pic>
  </etc:cellImage>
  <etc:cellImage>
    <xdr:pic>
      <xdr:nvPicPr>
        <xdr:cNvPr id="23" name="ID_674605B5D25442208AA1B05EAF8E8CE0" descr="《快来领取你的绿色能量》二维码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5704840" y="29044265"/>
          <a:ext cx="1692910" cy="1574165"/>
        </a:xfrm>
        <a:prstGeom prst="rect">
          <a:avLst/>
        </a:prstGeom>
      </xdr:spPr>
    </xdr:pic>
  </etc:cellImage>
  <etc:cellImage>
    <xdr:pic>
      <xdr:nvPicPr>
        <xdr:cNvPr id="14" name="ID_C5DC5A5D4AEA49FDA69B85F1F45D19A2" descr="《神秘百宝箱》二维码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5090795" y="15580995"/>
          <a:ext cx="1780540" cy="1783715"/>
        </a:xfrm>
        <a:prstGeom prst="rect">
          <a:avLst/>
        </a:prstGeom>
      </xdr:spPr>
    </xdr:pic>
  </etc:cellImage>
  <etc:cellImage>
    <xdr:pic>
      <xdr:nvPicPr>
        <xdr:cNvPr id="30" name="ID_E2D788AEB13847D0BF3BF8333731E0A3" descr="《和我共赴一场生态冒险》二维码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5704840" y="39243635"/>
          <a:ext cx="3049270" cy="3048000"/>
        </a:xfrm>
        <a:prstGeom prst="rect">
          <a:avLst/>
        </a:prstGeom>
      </xdr:spPr>
    </xdr:pic>
  </etc:cellImage>
  <etc:cellImage>
    <xdr:pic>
      <xdr:nvPicPr>
        <xdr:cNvPr id="22" name="ID_A220E0E17868403DA7A88C5C36FC9C29" descr="《环保，我们在路上》二维码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5704840" y="27496135"/>
          <a:ext cx="1645920" cy="1639570"/>
        </a:xfrm>
        <a:prstGeom prst="rect">
          <a:avLst/>
        </a:prstGeom>
      </xdr:spPr>
    </xdr:pic>
  </etc:cellImage>
  <etc:cellImage>
    <xdr:pic>
      <xdr:nvPicPr>
        <xdr:cNvPr id="32" name="ID_FA119C97D34C40F18CAAFF0C8412A12A" descr="《绿水青山就是金山银山——浙江安吉》二维码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5704840" y="42200830"/>
          <a:ext cx="1779270" cy="1684020"/>
        </a:xfrm>
        <a:prstGeom prst="rect">
          <a:avLst/>
        </a:prstGeom>
      </xdr:spPr>
    </xdr:pic>
  </etc:cellImage>
  <etc:cellImage>
    <xdr:pic>
      <xdr:nvPicPr>
        <xdr:cNvPr id="36" name="ID_DCAAA771F780488794CB95F805200B4B" descr="《绿色发展携手同行》二维码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5775325" y="45316140"/>
          <a:ext cx="1601470" cy="1547495"/>
        </a:xfrm>
        <a:prstGeom prst="rect">
          <a:avLst/>
        </a:prstGeom>
      </xdr:spPr>
    </xdr:pic>
  </etc:cellImage>
  <etc:cellImage>
    <xdr:pic>
      <xdr:nvPicPr>
        <xdr:cNvPr id="10" name="ID_6E5E88DE9AFB4C6397E7FFD48321BD86" descr="《绿色发展和谐共生全国卷考试》二维码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5090795" y="9597390"/>
          <a:ext cx="1999615" cy="1723390"/>
        </a:xfrm>
        <a:prstGeom prst="rect">
          <a:avLst/>
        </a:prstGeom>
      </xdr:spPr>
    </xdr:pic>
  </etc:cellImage>
  <etc:cellImage>
    <xdr:pic>
      <xdr:nvPicPr>
        <xdr:cNvPr id="34" name="ID_9339D259310442608432C4DEA4FA79BE" descr="屏幕截图 2022-10-09 215855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9627235" y="4596765"/>
          <a:ext cx="3456305" cy="3343910"/>
        </a:xfrm>
        <a:prstGeom prst="rect">
          <a:avLst/>
        </a:prstGeom>
      </xdr:spPr>
    </xdr:pic>
  </etc:cellImage>
  <etc:cellImage>
    <xdr:pic>
      <xdr:nvPicPr>
        <xdr:cNvPr id="18" name="ID_9C7F41345DAA4070A003782771B95675" descr="《让地球多一抹绿色》二维码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5704840" y="21839555"/>
          <a:ext cx="1671320" cy="1596390"/>
        </a:xfrm>
        <a:prstGeom prst="rect">
          <a:avLst/>
        </a:prstGeom>
      </xdr:spPr>
    </xdr:pic>
  </etc:cellImage>
  <etc:cellImage>
    <xdr:pic>
      <xdr:nvPicPr>
        <xdr:cNvPr id="28" name="ID_CF7ADB7C78F449CDB13B2E1400923CCF" descr="《垃圾分类那些事儿》二维码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5704840" y="36120070"/>
          <a:ext cx="1543050" cy="1547495"/>
        </a:xfrm>
        <a:prstGeom prst="rect">
          <a:avLst/>
        </a:prstGeom>
      </xdr:spPr>
    </xdr:pic>
  </etc:cellImage>
  <etc:cellImage>
    <xdr:pic>
      <xdr:nvPicPr>
        <xdr:cNvPr id="12" name="ID_B9DD046EC9D74BC4AD22760167A902B9" descr="《绿色生活 你我同行》二维码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5090795" y="12492990"/>
          <a:ext cx="3047365" cy="3048635"/>
        </a:xfrm>
        <a:prstGeom prst="rect">
          <a:avLst/>
        </a:prstGeom>
      </xdr:spPr>
    </xdr:pic>
  </etc:cellImage>
  <etc:cellImage>
    <xdr:pic>
      <xdr:nvPicPr>
        <xdr:cNvPr id="3" name="ID_9339DE99EE4C4F2FBD967E6487E9644D" descr="《沙漠绿化》二维码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3706495" y="1433830"/>
          <a:ext cx="3048000" cy="3048000"/>
        </a:xfrm>
        <a:prstGeom prst="rect">
          <a:avLst/>
        </a:prstGeom>
      </xdr:spPr>
    </xdr:pic>
  </etc:cellImage>
  <etc:cellImage>
    <xdr:pic>
      <xdr:nvPicPr>
        <xdr:cNvPr id="13" name="ID_90B364172BC64209B72EBCE8E61C16CD" descr="《绿色星球》二维码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5090795" y="14050645"/>
          <a:ext cx="1652905" cy="1624330"/>
        </a:xfrm>
        <a:prstGeom prst="rect">
          <a:avLst/>
        </a:prstGeom>
      </xdr:spPr>
    </xdr:pic>
  </etc:cellImage>
  <etc:cellImage>
    <xdr:pic>
      <xdr:nvPicPr>
        <xdr:cNvPr id="49" name="ID_D0E9ADE899174CD4A4A5D9F4A807143F" descr="《十年破浪，声谷不息》二维码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6790690" y="64055625"/>
          <a:ext cx="2799080" cy="2355215"/>
        </a:xfrm>
        <a:prstGeom prst="rect">
          <a:avLst/>
        </a:prstGeom>
      </xdr:spPr>
    </xdr:pic>
  </etc:cellImage>
  <etc:cellImage>
    <xdr:pic>
      <xdr:nvPicPr>
        <xdr:cNvPr id="39" name="ID_908D4CA8210E4FFCA6A7E620058968BF" descr="《城市蜕变：丹霞新村拆迁建设图景》二维码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5704840" y="49109630"/>
          <a:ext cx="3049270" cy="3048000"/>
        </a:xfrm>
        <a:prstGeom prst="rect">
          <a:avLst/>
        </a:prstGeom>
      </xdr:spPr>
    </xdr:pic>
  </etc:cellImage>
  <etc:cellImage>
    <xdr:pic>
      <xdr:nvPicPr>
        <xdr:cNvPr id="51" name="ID_D432B2B1A8A24C3BA8F8E16C640541E6" descr="《危情96小时，缙云山山火全记录》二维码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6790690" y="66929000"/>
          <a:ext cx="3046730" cy="3051175"/>
        </a:xfrm>
        <a:prstGeom prst="rect">
          <a:avLst/>
        </a:prstGeom>
      </xdr:spPr>
    </xdr:pic>
  </etc:cellImage>
  <etc:cellImage>
    <xdr:pic>
      <xdr:nvPicPr>
        <xdr:cNvPr id="43" name="ID_BDEE39D86DED467DB8E0B3A9124FF1F7" descr="《重庆山火，致敬英雄》二维码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6790690" y="55376445"/>
          <a:ext cx="2199005" cy="2181225"/>
        </a:xfrm>
        <a:prstGeom prst="rect">
          <a:avLst/>
        </a:prstGeom>
      </xdr:spPr>
    </xdr:pic>
  </etc:cellImage>
  <etc:cellImage>
    <xdr:pic>
      <xdr:nvPicPr>
        <xdr:cNvPr id="45" name="ID_B4AAC31FDBBF49D59E7E51CF79520251" descr="《战山火》二维码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6790690" y="58374915"/>
          <a:ext cx="2589530" cy="1776730"/>
        </a:xfrm>
        <a:prstGeom prst="rect">
          <a:avLst/>
        </a:prstGeom>
      </xdr:spPr>
    </xdr:pic>
  </etc:cellImage>
  <etc:cellImage>
    <xdr:pic>
      <xdr:nvPicPr>
        <xdr:cNvPr id="47" name="ID_21A5C6BEE4B44497AD597DC50C51EB28" descr="《百年奔波，投怀故里：圆明园兽首回流之路》二维码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6790690" y="61006355"/>
          <a:ext cx="1464310" cy="1475740"/>
        </a:xfrm>
        <a:prstGeom prst="rect">
          <a:avLst/>
        </a:prstGeom>
      </xdr:spPr>
    </xdr:pic>
  </etc:cellImage>
  <etc:cellImage>
    <xdr:pic>
      <xdr:nvPicPr>
        <xdr:cNvPr id="41" name="ID_5C2AF47FC5114A44BE97A5D7143B3CC1" descr="《庆香港回归25周年》二维码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6790690" y="52224305"/>
          <a:ext cx="1871980" cy="1704340"/>
        </a:xfrm>
        <a:prstGeom prst="rect">
          <a:avLst/>
        </a:prstGeom>
      </xdr:spPr>
    </xdr:pic>
  </etc:cellImage>
  <etc:cellImage>
    <xdr:pic>
      <xdr:nvPicPr>
        <xdr:cNvPr id="53" name="ID_2D404365C898404683FB50A8D741BF5D" descr="2.《安徽大学纽约石溪学院宣传册》二维码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8668385" y="70059550"/>
          <a:ext cx="10057765" cy="10061575"/>
        </a:xfrm>
        <a:prstGeom prst="rect">
          <a:avLst/>
        </a:prstGeom>
      </xdr:spPr>
    </xdr:pic>
  </etc:cellImage>
  <etc:cellImage>
    <xdr:pic>
      <xdr:nvPicPr>
        <xdr:cNvPr id="69" name="ID_8C02C69DF1BD465E989D785C5AA53F4A" descr="《钱学森的科学与忠诚》二维码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8664575" y="91887675"/>
          <a:ext cx="3051810" cy="3088005"/>
        </a:xfrm>
        <a:prstGeom prst="rect">
          <a:avLst/>
        </a:prstGeom>
      </xdr:spPr>
    </xdr:pic>
  </etc:cellImage>
  <etc:cellImage>
    <xdr:pic>
      <xdr:nvPicPr>
        <xdr:cNvPr id="75" name="ID_D0D1C4ACF8B14CEDA6124F4DA34FB6CA" descr="《风筝是会飞的鱼》二维码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8664575" y="101159945"/>
          <a:ext cx="3051810" cy="3088005"/>
        </a:xfrm>
        <a:prstGeom prst="rect">
          <a:avLst/>
        </a:prstGeom>
      </xdr:spPr>
    </xdr:pic>
  </etc:cellImage>
  <etc:cellImage>
    <xdr:pic>
      <xdr:nvPicPr>
        <xdr:cNvPr id="57" name="ID_F2E1C286E59B40D88F71B43110678F7F" descr="《百年征程 梦起华章》二维码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8664575" y="76402565"/>
          <a:ext cx="3070860" cy="3113405"/>
        </a:xfrm>
        <a:prstGeom prst="rect">
          <a:avLst/>
        </a:prstGeom>
      </xdr:spPr>
    </xdr:pic>
  </etc:cellImage>
  <etc:cellImage>
    <xdr:pic>
      <xdr:nvPicPr>
        <xdr:cNvPr id="67" name="ID_A37BFE09103C49B4B4E42066A1480E24" descr="《一片丹心：革命烈士绝笔书》二维码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8664575" y="88938735"/>
          <a:ext cx="3051810" cy="3086735"/>
        </a:xfrm>
        <a:prstGeom prst="rect">
          <a:avLst/>
        </a:prstGeom>
      </xdr:spPr>
    </xdr:pic>
  </etc:cellImage>
  <etc:cellImage>
    <xdr:pic>
      <xdr:nvPicPr>
        <xdr:cNvPr id="76" name="ID_F7AB89ABA1E345A1A8830F7C9A681905" descr="《大道不孤：中国价值的跨文化传播导读》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8664575" y="102732840"/>
          <a:ext cx="3051810" cy="3091180"/>
        </a:xfrm>
        <a:prstGeom prst="rect">
          <a:avLst/>
        </a:prstGeom>
      </xdr:spPr>
    </xdr:pic>
  </etc:cellImage>
  <etc:cellImage>
    <xdr:pic>
      <xdr:nvPicPr>
        <xdr:cNvPr id="60" name="ID_CCE1275D27AC412194CD36DD2250F114" descr="《巢湖湿地，更加给力》二维码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8664575" y="79557880"/>
          <a:ext cx="2442210" cy="2469515"/>
        </a:xfrm>
        <a:prstGeom prst="rect">
          <a:avLst/>
        </a:prstGeom>
      </xdr:spPr>
    </xdr:pic>
  </etc:cellImage>
  <etc:cellImage>
    <xdr:pic>
      <xdr:nvPicPr>
        <xdr:cNvPr id="70" name="ID_69DDC9D0E817488C9EC31DDEC88D4718" descr="《红色地图 百年党史》二维码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8664575" y="93460570"/>
          <a:ext cx="3051810" cy="3091180"/>
        </a:xfrm>
        <a:prstGeom prst="rect">
          <a:avLst/>
        </a:prstGeom>
      </xdr:spPr>
    </xdr:pic>
  </etc:cellImage>
  <etc:cellImage>
    <xdr:pic>
      <xdr:nvPicPr>
        <xdr:cNvPr id="56" name="ID_20C78D77805E4A7F9E41E295B039168E" descr="《70年邮票看中国》二维码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8665845" y="74849990"/>
          <a:ext cx="3046730" cy="3030220"/>
        </a:xfrm>
        <a:prstGeom prst="rect">
          <a:avLst/>
        </a:prstGeom>
      </xdr:spPr>
    </xdr:pic>
  </etc:cellImage>
  <etc:cellImage>
    <xdr:pic>
      <xdr:nvPicPr>
        <xdr:cNvPr id="35" name="ID_CAB4A8FC6B194ADD951F4D9CD4689E60" descr="QQ图片20221009220337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9627235" y="89453085"/>
          <a:ext cx="2280285" cy="2499360"/>
        </a:xfrm>
        <a:prstGeom prst="rect">
          <a:avLst/>
        </a:prstGeom>
      </xdr:spPr>
    </xdr:pic>
  </etc:cellImage>
  <etc:cellImage>
    <xdr:pic>
      <xdr:nvPicPr>
        <xdr:cNvPr id="73" name="ID_50F5B16DBF244882A3C70594B0A31D89" descr="《坐着火车去拉萨》二维码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8664575" y="98220530"/>
          <a:ext cx="2861310" cy="2894965"/>
        </a:xfrm>
        <a:prstGeom prst="rect">
          <a:avLst/>
        </a:prstGeom>
      </xdr:spPr>
    </xdr:pic>
  </etc:cellImage>
  <etc:cellImage>
    <xdr:pic>
      <xdr:nvPicPr>
        <xdr:cNvPr id="55" name="ID_E43563F3A67348519DD40868D01060B0" descr="参赛链接二维码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8665845" y="73298685"/>
          <a:ext cx="5803900" cy="5774055"/>
        </a:xfrm>
        <a:prstGeom prst="rect">
          <a:avLst/>
        </a:prstGeom>
      </xdr:spPr>
    </xdr:pic>
  </etc:cellImage>
  <etc:cellImage>
    <xdr:pic>
      <xdr:nvPicPr>
        <xdr:cNvPr id="54" name="ID_9B11C1F7E86042FB9B17CD1FC5F25F5C" descr="《中国深蓝梦》二维码.png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8665845" y="71793735"/>
          <a:ext cx="1903730" cy="1844040"/>
        </a:xfrm>
        <a:prstGeom prst="rect">
          <a:avLst/>
        </a:prstGeom>
      </xdr:spPr>
    </xdr:pic>
  </etc:cellImage>
  <etc:cellImage>
    <xdr:pic>
      <xdr:nvPicPr>
        <xdr:cNvPr id="19" name="ID_8EF59CCB2CC3427C83E933DDB0A0C9DA" descr="《海底呼唤》二维码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5704840" y="23307675"/>
          <a:ext cx="3220720" cy="2717165"/>
        </a:xfrm>
        <a:prstGeom prst="rect">
          <a:avLst/>
        </a:prstGeom>
      </xdr:spPr>
    </xdr:pic>
  </etc:cellImage>
  <etc:cellImage>
    <xdr:pic>
      <xdr:nvPicPr>
        <xdr:cNvPr id="29" name="ID_3D25B019DC38481D9B9E7C2E98F05C19" descr="《绿水青山，就是金山银山》二维码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5704840" y="37686615"/>
          <a:ext cx="3049270" cy="3048635"/>
        </a:xfrm>
        <a:prstGeom prst="rect">
          <a:avLst/>
        </a:prstGeom>
      </xdr:spPr>
    </xdr:pic>
  </etc:cellImage>
  <etc:cellImage>
    <xdr:pic>
      <xdr:nvPicPr>
        <xdr:cNvPr id="31" name="ID_FC4838F18E184D02BF11C6E2159EADDE" descr="《垃圾分类》二维码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5704840" y="40796210"/>
          <a:ext cx="1921510" cy="1726565"/>
        </a:xfrm>
        <a:prstGeom prst="rect">
          <a:avLst/>
        </a:prstGeom>
      </xdr:spPr>
    </xdr:pic>
  </etc:cellImage>
  <etc:cellImage>
    <xdr:pic>
      <xdr:nvPicPr>
        <xdr:cNvPr id="15" name="ID_CA68995DBB5846AFAE31C89526C9ADC7" descr="《长江白鲟——听见即是永别》二维码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5090795" y="17140555"/>
          <a:ext cx="3047365" cy="3051175"/>
        </a:xfrm>
        <a:prstGeom prst="rect">
          <a:avLst/>
        </a:prstGeom>
      </xdr:spPr>
    </xdr:pic>
  </etc:cellImage>
  <etc:cellImage>
    <xdr:pic>
      <xdr:nvPicPr>
        <xdr:cNvPr id="5" name="ID_A70B6D2719004FCE9706F6795993F13F" descr="《开启我们的环保之旅》二维码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9627235" y="5053965"/>
          <a:ext cx="10059035" cy="8337550"/>
        </a:xfrm>
        <a:prstGeom prst="rect">
          <a:avLst/>
        </a:prstGeom>
      </xdr:spPr>
    </xdr:pic>
  </etc:cellImage>
  <etc:cellImage>
    <xdr:pic>
      <xdr:nvPicPr>
        <xdr:cNvPr id="8" name="ID_A2B224A2AE4E434DBFFD8F18C455F4D1" descr="《垃圾分类的前世今生》二维码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5090795" y="6626860"/>
          <a:ext cx="1913890" cy="1905635"/>
        </a:xfrm>
        <a:prstGeom prst="rect">
          <a:avLst/>
        </a:prstGeom>
      </xdr:spPr>
    </xdr:pic>
  </etc:cellImage>
  <etc:cellImage>
    <xdr:pic>
      <xdr:nvPicPr>
        <xdr:cNvPr id="26" name="ID_3285405931074A709DCD6D4D75A7C84C" descr="《绿色平昌》二维码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5704840" y="33614360"/>
          <a:ext cx="3049270" cy="3048635"/>
        </a:xfrm>
        <a:prstGeom prst="rect">
          <a:avLst/>
        </a:prstGeom>
      </xdr:spPr>
    </xdr:pic>
  </etc:cellImage>
  <etc:cellImage>
    <xdr:pic>
      <xdr:nvPicPr>
        <xdr:cNvPr id="38" name="ID_D56CB40C8F7A4E2D9E9CA9FCA41ADF07" descr="《化身孤岛的鲸》二维码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5767705" y="48001555"/>
          <a:ext cx="1874520" cy="1405255"/>
        </a:xfrm>
        <a:prstGeom prst="rect">
          <a:avLst/>
        </a:prstGeom>
      </xdr:spPr>
    </xdr:pic>
  </etc:cellImage>
  <etc:cellImage>
    <xdr:pic>
      <xdr:nvPicPr>
        <xdr:cNvPr id="6" name="ID_AB87026141A6463EBC9A781D02CA49CF" descr="《北极熊的自述》二维码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9627235" y="3048000"/>
          <a:ext cx="4761230" cy="4748530"/>
        </a:xfrm>
        <a:prstGeom prst="rect">
          <a:avLst/>
        </a:prstGeom>
      </xdr:spPr>
    </xdr:pic>
  </etc:cellImage>
  <etc:cellImage>
    <xdr:pic>
      <xdr:nvPicPr>
        <xdr:cNvPr id="33" name="ID_E79E2246348B4BD0B620AD11057241A8" descr="《同在地球上，保护大自然》二维码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5704840" y="43674030"/>
          <a:ext cx="1190625" cy="1242060"/>
        </a:xfrm>
        <a:prstGeom prst="rect">
          <a:avLst/>
        </a:prstGeom>
      </xdr:spPr>
    </xdr:pic>
  </etc:cellImage>
  <etc:cellImage>
    <xdr:pic>
      <xdr:nvPicPr>
        <xdr:cNvPr id="4" name="ID_68EB5BF00102462D9A734DEC1C84728C" descr="《江畔梅林》二维码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5090795" y="3362960"/>
          <a:ext cx="3047365" cy="3048000"/>
        </a:xfrm>
        <a:prstGeom prst="rect">
          <a:avLst/>
        </a:prstGeom>
      </xdr:spPr>
    </xdr:pic>
  </etc:cellImage>
  <etc:cellImage>
    <xdr:pic>
      <xdr:nvPicPr>
        <xdr:cNvPr id="21" name="ID_A5CB91BC7930410A95D1EE24D499D5DF" descr="《保护海洋》二维码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5704840" y="26074370"/>
          <a:ext cx="1784350" cy="1625600"/>
        </a:xfrm>
        <a:prstGeom prst="rect">
          <a:avLst/>
        </a:prstGeom>
      </xdr:spPr>
    </xdr:pic>
  </etc:cellImage>
  <etc:cellImage>
    <xdr:pic>
      <xdr:nvPicPr>
        <xdr:cNvPr id="17" name="ID_F43F163495084A3FB5EF461090F347C0" descr="《追寻守松人的足迹》二维码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5704840" y="20261580"/>
          <a:ext cx="1524000" cy="1544320"/>
        </a:xfrm>
        <a:prstGeom prst="rect">
          <a:avLst/>
        </a:prstGeom>
      </xdr:spPr>
    </xdr:pic>
  </etc:cellImage>
  <etc:cellImage>
    <xdr:pic>
      <xdr:nvPicPr>
        <xdr:cNvPr id="24" name="ID_1C45FE9D4C7744148F9255DFB4217A7F" descr="《垃圾分类 从我做起》作品二维码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5704840" y="30496510"/>
          <a:ext cx="2033270" cy="2033905"/>
        </a:xfrm>
        <a:prstGeom prst="rect">
          <a:avLst/>
        </a:prstGeom>
      </xdr:spPr>
    </xdr:pic>
  </etc:cellImage>
  <etc:cellImage>
    <xdr:pic>
      <xdr:nvPicPr>
        <xdr:cNvPr id="7" name="ID_9372E1C0FAA4432096C9153EF4A0AF7F" descr="《看！绿色霍山》二维码"/>
        <xdr:cNvPicPr>
          <a:picLocks noChangeAspect="1"/>
        </xdr:cNvPicPr>
      </xdr:nvPicPr>
      <xdr:blipFill>
        <a:blip r:embed="rId62"/>
        <a:srcRect l="35162" t="44933" r="51050" b="28000"/>
        <a:stretch>
          <a:fillRect/>
        </a:stretch>
      </xdr:blipFill>
      <xdr:spPr>
        <a:xfrm>
          <a:off x="5175885" y="5118735"/>
          <a:ext cx="1403350" cy="1381760"/>
        </a:xfrm>
        <a:prstGeom prst="rect">
          <a:avLst/>
        </a:prstGeom>
      </xdr:spPr>
    </xdr:pic>
  </etc:cellImage>
  <etc:cellImage>
    <xdr:pic>
      <xdr:nvPicPr>
        <xdr:cNvPr id="11" name="ID_30BCA9C31D494C54B4C8C3AF167F71A8" descr="《绿色发展看冬奥》二维码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5090795" y="10942955"/>
          <a:ext cx="2542540" cy="2526030"/>
        </a:xfrm>
        <a:prstGeom prst="rect">
          <a:avLst/>
        </a:prstGeom>
      </xdr:spPr>
    </xdr:pic>
  </etc:cellImage>
  <etc:cellImage>
    <xdr:pic>
      <xdr:nvPicPr>
        <xdr:cNvPr id="27" name="ID_B403915C44564E05B8A622A7FD292679" descr="《碳足迹》二维码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5704840" y="35172650"/>
          <a:ext cx="1797050" cy="1091565"/>
        </a:xfrm>
        <a:prstGeom prst="rect">
          <a:avLst/>
        </a:prstGeom>
      </xdr:spPr>
    </xdr:pic>
  </etc:cellImage>
  <etc:cellImage>
    <xdr:pic>
      <xdr:nvPicPr>
        <xdr:cNvPr id="25" name="ID_5A78A7D3CD11429B927CA40B8E0FCCD2" descr="作品的二维码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5704840" y="32056070"/>
          <a:ext cx="3049270" cy="3049270"/>
        </a:xfrm>
        <a:prstGeom prst="rect">
          <a:avLst/>
        </a:prstGeom>
      </xdr:spPr>
    </xdr:pic>
  </etc:cellImage>
  <etc:cellImage>
    <xdr:pic>
      <xdr:nvPicPr>
        <xdr:cNvPr id="9" name="ID_CE0B2453F373473DA09F08F0207583F8" descr="I[}]D5SWMNKUW~BQ638GLUB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5090795" y="8036560"/>
          <a:ext cx="3047365" cy="3051810"/>
        </a:xfrm>
        <a:prstGeom prst="rect">
          <a:avLst/>
        </a:prstGeom>
      </xdr:spPr>
    </xdr:pic>
  </etc:cellImage>
  <etc:cellImage>
    <xdr:pic>
      <xdr:nvPicPr>
        <xdr:cNvPr id="44" name="ID_9900DA45F05244FCBC4DA4F5F837E016" descr="《玫瑰少年》二维码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6790690" y="56919495"/>
          <a:ext cx="2005330" cy="1869440"/>
        </a:xfrm>
        <a:prstGeom prst="rect">
          <a:avLst/>
        </a:prstGeom>
      </xdr:spPr>
    </xdr:pic>
  </etc:cellImage>
  <etc:cellImage>
    <xdr:pic>
      <xdr:nvPicPr>
        <xdr:cNvPr id="50" name="ID_283432EBC43A4CEE917284DB3D2A7FBB" descr="《考研动新闻》二维码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6790690" y="65368170"/>
          <a:ext cx="3046730" cy="3051810"/>
        </a:xfrm>
        <a:prstGeom prst="rect">
          <a:avLst/>
        </a:prstGeom>
      </xdr:spPr>
    </xdr:pic>
  </etc:cellImage>
  <etc:cellImage>
    <xdr:pic>
      <xdr:nvPicPr>
        <xdr:cNvPr id="48" name="ID_8144686548404FA28DBA2FD40FC04C36" descr="《地震失联17天，甘宇自救经历》二维码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6790690" y="62575440"/>
          <a:ext cx="3046730" cy="3050540"/>
        </a:xfrm>
        <a:prstGeom prst="rect">
          <a:avLst/>
        </a:prstGeom>
      </xdr:spPr>
    </xdr:pic>
  </etc:cellImage>
  <etc:cellImage>
    <xdr:pic>
      <xdr:nvPicPr>
        <xdr:cNvPr id="40" name="ID_19A3D6E10D774CBB81B35B516F83B968" descr="《成都世乒赛来了！测测你最像中国战队的谁？》二维码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5704840" y="50662205"/>
          <a:ext cx="3049270" cy="3052445"/>
        </a:xfrm>
        <a:prstGeom prst="rect">
          <a:avLst/>
        </a:prstGeom>
      </xdr:spPr>
    </xdr:pic>
  </etc:cellImage>
  <etc:cellImage>
    <xdr:pic>
      <xdr:nvPicPr>
        <xdr:cNvPr id="46" name="ID_252D5C13B28A4A87949793C83F541468" descr="《再见了！白鲟》二维码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6790690" y="59447430"/>
          <a:ext cx="3046730" cy="3049270"/>
        </a:xfrm>
        <a:prstGeom prst="rect">
          <a:avLst/>
        </a:prstGeom>
      </xdr:spPr>
    </xdr:pic>
  </etc:cellImage>
  <etc:cellImage>
    <xdr:pic>
      <xdr:nvPicPr>
        <xdr:cNvPr id="52" name="ID_23B4DDF0CA9B4385954123F570CFEDB0" descr="《缙云山火“情”》二维码.png"/>
        <xdr:cNvPicPr>
          <a:picLocks noChangeAspect="1"/>
        </xdr:cNvPicPr>
      </xdr:nvPicPr>
      <xdr:blipFill>
        <a:blip r:embed="rId72"/>
        <a:stretch>
          <a:fillRect/>
        </a:stretch>
      </xdr:blipFill>
      <xdr:spPr>
        <a:xfrm>
          <a:off x="6790690" y="68489830"/>
          <a:ext cx="1770380" cy="1784350"/>
        </a:xfrm>
        <a:prstGeom prst="rect">
          <a:avLst/>
        </a:prstGeom>
      </xdr:spPr>
    </xdr:pic>
  </etc:cellImage>
  <etc:cellImage>
    <xdr:pic>
      <xdr:nvPicPr>
        <xdr:cNvPr id="42" name="ID_91479DA476AE4B218E842EE9C6FDB05A" descr="《致敬耕耘 礼赞收获》二维码"/>
        <xdr:cNvPicPr>
          <a:picLocks noChangeAspect="1"/>
        </xdr:cNvPicPr>
      </xdr:nvPicPr>
      <xdr:blipFill>
        <a:blip r:embed="rId73"/>
        <a:stretch>
          <a:fillRect/>
        </a:stretch>
      </xdr:blipFill>
      <xdr:spPr>
        <a:xfrm>
          <a:off x="6790690" y="53646070"/>
          <a:ext cx="3046730" cy="3048635"/>
        </a:xfrm>
        <a:prstGeom prst="rect">
          <a:avLst/>
        </a:prstGeom>
      </xdr:spPr>
    </xdr:pic>
  </etc:cellImage>
  <etc:cellImage>
    <xdr:pic>
      <xdr:nvPicPr>
        <xdr:cNvPr id="58" name="ID_925D1809E9CA4675B188E28B8AFA1117" descr="QQ图片20221009230458"/>
        <xdr:cNvPicPr>
          <a:picLocks noChangeAspect="1"/>
        </xdr:cNvPicPr>
      </xdr:nvPicPr>
      <xdr:blipFill>
        <a:blip r:embed="rId74"/>
        <a:stretch>
          <a:fillRect/>
        </a:stretch>
      </xdr:blipFill>
      <xdr:spPr>
        <a:xfrm>
          <a:off x="9627235" y="57574180"/>
          <a:ext cx="2818130" cy="2813685"/>
        </a:xfrm>
        <a:prstGeom prst="rect">
          <a:avLst/>
        </a:prstGeom>
      </xdr:spPr>
    </xdr:pic>
  </etc:cellImage>
  <etc:cellImage>
    <xdr:pic>
      <xdr:nvPicPr>
        <xdr:cNvPr id="37" name="ID_F2041AB336234CF58BA8CD4EEA1A4C9C" descr="《霍山旅游新视野》二维码.jpg"/>
        <xdr:cNvPicPr>
          <a:picLocks noChangeAspect="1"/>
        </xdr:cNvPicPr>
      </xdr:nvPicPr>
      <xdr:blipFill>
        <a:blip r:embed="rId75"/>
        <a:stretch>
          <a:fillRect/>
        </a:stretch>
      </xdr:blipFill>
      <xdr:spPr>
        <a:xfrm>
          <a:off x="5704840" y="46438185"/>
          <a:ext cx="1586230" cy="1525270"/>
        </a:xfrm>
        <a:prstGeom prst="rect">
          <a:avLst/>
        </a:prstGeom>
      </xdr:spPr>
    </xdr:pic>
  </etc:cellImage>
  <etc:cellImage>
    <xdr:pic>
      <xdr:nvPicPr>
        <xdr:cNvPr id="78" name="ID_0E83CA70541843CD94707E051D5A89A8" descr="二维码"/>
        <xdr:cNvPicPr>
          <a:picLocks noChangeAspect="1"/>
        </xdr:cNvPicPr>
      </xdr:nvPicPr>
      <xdr:blipFill>
        <a:blip r:embed="rId76"/>
        <a:stretch>
          <a:fillRect/>
        </a:stretch>
      </xdr:blipFill>
      <xdr:spPr>
        <a:xfrm>
          <a:off x="9632950" y="71850885"/>
          <a:ext cx="3046730" cy="305308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<sst xmlns="http://schemas.openxmlformats.org/spreadsheetml/2006/main" count="394" uniqueCount="245">
  <si>
    <t>2022大学生新媒体大赛安徽大学校赛</t>
  </si>
  <si>
    <t>作者</t>
  </si>
  <si>
    <t>主题</t>
  </si>
  <si>
    <t>名称</t>
  </si>
  <si>
    <t>作品二维码</t>
  </si>
  <si>
    <t>分数1</t>
  </si>
  <si>
    <t>分数2</t>
  </si>
  <si>
    <t>等级</t>
  </si>
  <si>
    <t>周润彤</t>
  </si>
  <si>
    <t>主题一：主题主板重点出版物导读</t>
  </si>
  <si>
    <t>《唱片里的中国》</t>
  </si>
  <si>
    <t>http://h5.founderfx.cn/h/v/aAaVeI</t>
  </si>
  <si>
    <t xml:space="preserve">一等奖
</t>
  </si>
  <si>
    <t>推荐参加华东区域赛</t>
  </si>
  <si>
    <t>伏文静</t>
  </si>
  <si>
    <t>主题二：绿色发展、和谐共生</t>
  </si>
  <si>
    <t>《拯救小巢行》</t>
  </si>
  <si>
    <t>http://h5.founderfx.cn/h/v/aAaV2b</t>
  </si>
  <si>
    <t>李兴勇\范心雨\周晏\王晓宁</t>
  </si>
  <si>
    <t>主题三：互动新闻报道</t>
  </si>
  <si>
    <t>《十年破浪，声谷不息》</t>
  </si>
  <si>
    <t>http://h5.founderfx.cn/h/v/aAaV4v</t>
  </si>
  <si>
    <t xml:space="preserve">代林功 姜一飞 袁心月 刘羽萱 </t>
  </si>
  <si>
    <t>主题四：我的大学</t>
  </si>
  <si>
    <t>《安徽大学纽约石溪学院宣传册》</t>
  </si>
  <si>
    <t>http://www.founderfx.cn/elecPublish/index.html#/content?id=9842</t>
  </si>
  <si>
    <t>程旸贇</t>
  </si>
  <si>
    <t>《张桂梅和她的孩子们》</t>
  </si>
  <si>
    <t>http://h5.founderfx.cn/h/v/aAaUXd</t>
  </si>
  <si>
    <t xml:space="preserve">二等奖
</t>
  </si>
  <si>
    <t>张雅琦</t>
  </si>
  <si>
    <t>《张桂梅——送别路》</t>
  </si>
  <si>
    <t>http://h5.founderfx.cn/h/v/aAaVby</t>
  </si>
  <si>
    <t>俞赛楠</t>
  </si>
  <si>
    <t>《脊梁——共和国勋章获得者的故事》书籍导读</t>
  </si>
  <si>
    <t>http://h5.founderfx.cn/h/v/aAaVjq</t>
  </si>
  <si>
    <t>管昭琪</t>
  </si>
  <si>
    <t>《古路之路》</t>
  </si>
  <si>
    <t>http://h5.founderfx.cn/h/v/aAaV16</t>
  </si>
  <si>
    <t>肖林慧</t>
  </si>
  <si>
    <t>《绿来蝶至》</t>
  </si>
  <si>
    <t>http://h5.founderfx.cn/h/v/aAaVdn</t>
  </si>
  <si>
    <t>魏梓怡</t>
  </si>
  <si>
    <t>《快来领取你的绿色能量》</t>
  </si>
  <si>
    <t>http://h5.founderfx.cn/h/v/aAaVc2</t>
  </si>
  <si>
    <t>周璠</t>
  </si>
  <si>
    <t>《和我共赴一场生态冒险》</t>
  </si>
  <si>
    <t>http://h5.founderfx.cn/h/v/aAaVkf</t>
  </si>
  <si>
    <t>程妍</t>
  </si>
  <si>
    <t>《环保，我们在路上！》</t>
  </si>
  <si>
    <t>http://h5.founderfx.cn/h/v/aAaVf3</t>
  </si>
  <si>
    <t>张晓梦</t>
  </si>
  <si>
    <t>主题二：绿色发展，和谐共生</t>
  </si>
  <si>
    <t>《山川一半，灯火万盏》</t>
  </si>
  <si>
    <t>http://h5.founderfx.cn/h/v/aAaV41</t>
  </si>
  <si>
    <t>赵玉婷</t>
  </si>
  <si>
    <t>《城市蜕变：丹霞新村拆迁建设图景》</t>
  </si>
  <si>
    <t>http://h5.founderfx.cn/h/v/aAaVk7</t>
  </si>
  <si>
    <t>项媛媛</t>
  </si>
  <si>
    <t>《危情96小时，缙云山山火全记录》</t>
  </si>
  <si>
    <t>http://h5.founderfx.cn/h/v/aAaVbM</t>
  </si>
  <si>
    <t>宋林娜</t>
  </si>
  <si>
    <t>《画说初心》</t>
  </si>
  <si>
    <t>http://h5.founderfx.cn/h/v/aAaVdR</t>
  </si>
  <si>
    <t xml:space="preserve">三等奖
</t>
  </si>
  <si>
    <t>王雨晴</t>
  </si>
  <si>
    <t>《王昭君》</t>
  </si>
  <si>
    <t>http://h5.founderfx.cn/h/v/aAaVee</t>
  </si>
  <si>
    <t>高海波\贾思磊\何芝源</t>
  </si>
  <si>
    <t>《打开天宫空间站》</t>
  </si>
  <si>
    <t>http://h5.founderfx.cn/h/v/aAaUSh</t>
  </si>
  <si>
    <t>程语涵</t>
  </si>
  <si>
    <t>《抗疫家书》</t>
  </si>
  <si>
    <t>http://h5.founderfx.cn/h/v/aAaV7o</t>
  </si>
  <si>
    <t>陈琬霖</t>
  </si>
  <si>
    <t>《抗战血泊中的一朵奇葩——孩子剧团》</t>
  </si>
  <si>
    <t>http://h5.founderfx.cn/h/v/aAaVko</t>
  </si>
  <si>
    <t>王泽岚</t>
  </si>
  <si>
    <t>《中国探月工程科学绘本》</t>
  </si>
  <si>
    <t>httph5.founderfx.cnhvaAaV6N</t>
  </si>
  <si>
    <t>梅思</t>
  </si>
  <si>
    <t>《绿水青山就是金山银山——浙江安吉》</t>
  </si>
  <si>
    <t>http://h5.founderfx.cn/h/v/aAaVem</t>
  </si>
  <si>
    <t>王靖蕊</t>
  </si>
  <si>
    <t>《绿色发展携手同行》</t>
  </si>
  <si>
    <t>http://h5.founderfx.cn/h/v/aAaV6r</t>
  </si>
  <si>
    <t>陈雨晴</t>
  </si>
  <si>
    <t>《海洋奇旅》</t>
  </si>
  <si>
    <t>http://h5.founderfx.cn/h/v/aAaV95</t>
  </si>
  <si>
    <t>宋忱馨</t>
  </si>
  <si>
    <t>《绿色发展和谐共生全国卷考试》</t>
  </si>
  <si>
    <t>http://h5.founderfx.cn/h/v/aAaVkd</t>
  </si>
  <si>
    <t>苗梦遥</t>
  </si>
  <si>
    <t>《神秘百宝箱》</t>
  </si>
  <si>
    <t>http://h5.founderfx.cn/h/v/aAaVel</t>
  </si>
  <si>
    <t>陶欣宇</t>
  </si>
  <si>
    <t>《让地球多一抹绿色》</t>
  </si>
  <si>
    <t>http://h5.founderfx.cn/h/v/aAaVd4</t>
  </si>
  <si>
    <t>梁孙雨</t>
  </si>
  <si>
    <t>《绿色生活 你我同行》</t>
  </si>
  <si>
    <t>http://h5.founderfx.cn/h/v/aAaVfk</t>
  </si>
  <si>
    <t>沈赛娅</t>
  </si>
  <si>
    <t>《绿色星球》</t>
  </si>
  <si>
    <t>http://h5.founderfx.cn/h/v/aAaTuf</t>
  </si>
  <si>
    <t>胡康琪</t>
  </si>
  <si>
    <t>《垃圾分类那些事儿》</t>
  </si>
  <si>
    <t>http://h5.founderfx.cn/h/v/aAaVfv</t>
  </si>
  <si>
    <t>刘遥语</t>
  </si>
  <si>
    <t>《沙漠绿化》</t>
  </si>
  <si>
    <t>http://h5.founderfx.cn/h/v/aAaVfU</t>
  </si>
  <si>
    <t>张菁</t>
  </si>
  <si>
    <t>《重庆山火，致敬英雄》</t>
  </si>
  <si>
    <t>http://h5.founderfx.cn/h/v/aAaVev</t>
  </si>
  <si>
    <t>郑瑶</t>
  </si>
  <si>
    <t>《战山火》</t>
  </si>
  <si>
    <t>http://h5.founderfx.cn/h/v/aAaVfC</t>
  </si>
  <si>
    <t>代思璇\张菁\管昭琪\李梦如\罗阳光</t>
  </si>
  <si>
    <t>《百年奔波，投怀故里：圆明园兽首回流之路》</t>
  </si>
  <si>
    <t>http://h5.founderfx.cn/h/v/aAaVeB</t>
  </si>
  <si>
    <t>曹雅玲</t>
  </si>
  <si>
    <t>庆香港回归25周年</t>
  </si>
  <si>
    <t>http://h5.founderfx.cn/h/v/aAaVkq_BHfIEhV</t>
  </si>
  <si>
    <t>桂虹雨</t>
  </si>
  <si>
    <t>《一片丹心：革命烈士绝笔书》</t>
  </si>
  <si>
    <t>http://h5.founderfx.cn/h/v/aAaUZi</t>
  </si>
  <si>
    <t>优胜奖</t>
  </si>
  <si>
    <t>贾延萍</t>
  </si>
  <si>
    <t>《风筝是会飞的鱼》</t>
  </si>
  <si>
    <t>http://h5.founderfx.cn/h/v/aAaVfj</t>
  </si>
  <si>
    <t>胡静静</t>
  </si>
  <si>
    <t>《70年邮票看中国》</t>
  </si>
  <si>
    <t>http://h5.founderfx.cn/h/v/aAaV9x</t>
  </si>
  <si>
    <t>张宁</t>
  </si>
  <si>
    <t>《百年征程 梦起华章》</t>
  </si>
  <si>
    <t>http://h5.founderfx.cn/h/v/aAaVdx</t>
  </si>
  <si>
    <t>梁欣昕</t>
  </si>
  <si>
    <t>《大道不孤：中国价值的跨文化传播导读》</t>
  </si>
  <si>
    <t>http://h5.founderfx.cn/h/v/aAaVg2</t>
  </si>
  <si>
    <t>任小蝶</t>
  </si>
  <si>
    <t>《红色地图 百年党史》</t>
  </si>
  <si>
    <t>http://h5.founderfx.cn/h/v/aAaV7j</t>
  </si>
  <si>
    <t>王雨晨</t>
  </si>
  <si>
    <t>《钱学森的科学与忠诚》</t>
  </si>
  <si>
    <t>周凯</t>
  </si>
  <si>
    <t>《巢湖湿地，更加给力》</t>
  </si>
  <si>
    <t>http://localhost:8080/3F24D83C-92AF-40ad-9132-4E9D2FD50C8D/</t>
  </si>
  <si>
    <t>凌晓雯</t>
  </si>
  <si>
    <t>《写给青少年的党史》</t>
  </si>
  <si>
    <t>http://h5.founderfx.cn/h/v/aAaVf2</t>
  </si>
  <si>
    <t>巫皓岩</t>
  </si>
  <si>
    <t>《马克思与资本论》</t>
  </si>
  <si>
    <t>http://h5.founderfx.cn/h/v/aAaVfI</t>
  </si>
  <si>
    <t xml:space="preserve">  梁子晨</t>
  </si>
  <si>
    <t>《中国深蓝梦导读》</t>
  </si>
  <si>
    <t>http://h5.founderfx.cn/h/v/aAaV8P_BH1Ykde</t>
  </si>
  <si>
    <t>打不开</t>
  </si>
  <si>
    <t>余晨</t>
  </si>
  <si>
    <t>《坐着火车去拉萨》</t>
  </si>
  <si>
    <t>http://localhost:8080/497A8768-07D0-4b48-BEDC-4EA0BFA09192/</t>
  </si>
  <si>
    <t>熊姝涵</t>
  </si>
  <si>
    <t>《垃圾分类》</t>
  </si>
  <si>
    <t>http://h5.founderfx.cn/h/v/aAaVjE</t>
  </si>
  <si>
    <t>李淑慧</t>
  </si>
  <si>
    <t>《垃圾分类的前世今生》</t>
  </si>
  <si>
    <t>http://h5.founderfx.cn/h/v/aAaV4w</t>
  </si>
  <si>
    <t>张文静</t>
  </si>
  <si>
    <t>《绿色平昌》</t>
  </si>
  <si>
    <t>http://h5.founderfx.cn/h/v/aAaV61</t>
  </si>
  <si>
    <t>张越</t>
  </si>
  <si>
    <t>《化身孤岛的鲸》</t>
  </si>
  <si>
    <t>http://h5.founderfx.cn/h/v/aAaVeT</t>
  </si>
  <si>
    <t>朱曼琦</t>
  </si>
  <si>
    <t>《长江白鲟——听见即是永别》</t>
  </si>
  <si>
    <t>http://h5.founderfx.cn/h/v/aAaVeU</t>
  </si>
  <si>
    <t>邵文静</t>
  </si>
  <si>
    <t>《绿水青山，就是金山银山》</t>
  </si>
  <si>
    <t>http://h5.founderfx.cn/h/v/aAaV43</t>
  </si>
  <si>
    <t>李云岚</t>
  </si>
  <si>
    <t>《北极熊的自述》</t>
  </si>
  <si>
    <t>http://h5.founderfx.cn/h/v/aAaViN</t>
  </si>
  <si>
    <t>鲁昕怡、李佳佳</t>
  </si>
  <si>
    <t>《海底呼唤》</t>
  </si>
  <si>
    <t>无</t>
  </si>
  <si>
    <t>王郝妤琪</t>
  </si>
  <si>
    <t>《同在地球上，保护大自然》</t>
  </si>
  <si>
    <t>http://h5.founderfx.cn/h/v/aAaV7h</t>
  </si>
  <si>
    <t>程馨</t>
  </si>
  <si>
    <t>《江畔梅林》</t>
  </si>
  <si>
    <t>http://h5.founderfx.cn/h/v/aAaV4H</t>
  </si>
  <si>
    <t>段晶晶</t>
  </si>
  <si>
    <t>《保护海洋》</t>
  </si>
  <si>
    <t>http://h5.founderfx.cn/h/v/aAaVhy</t>
  </si>
  <si>
    <t>罗阳光</t>
  </si>
  <si>
    <t>《追寻守松人的足迹——云守松计划》</t>
  </si>
  <si>
    <t>http://h5.founderfx.cn/h/v/aAaVjx</t>
  </si>
  <si>
    <t>蔡凯雯</t>
  </si>
  <si>
    <t>《垃圾分类 从我做起》</t>
  </si>
  <si>
    <t>http://h5.founderfx.cn/h/v/aAaVfn</t>
  </si>
  <si>
    <t>王彦卓</t>
  </si>
  <si>
    <t>《看！绿色霍山》</t>
  </si>
  <si>
    <t>http://h5.founderfx.cn/h/v/aAaVfT</t>
  </si>
  <si>
    <t>刘莹</t>
  </si>
  <si>
    <t>《碳足迹》</t>
  </si>
  <si>
    <t>http://h5.founderfx.cn/h/v/aAaVjy</t>
  </si>
  <si>
    <t>崔心月</t>
  </si>
  <si>
    <t>《绿色发展看冬奥》</t>
  </si>
  <si>
    <t>http://h5.founderfx.cn/h/v/aAaVf1</t>
  </si>
  <si>
    <t>余青天</t>
  </si>
  <si>
    <t>《绿色发展，和谐共生》</t>
  </si>
  <si>
    <t>http://h5.founderfx.cn/h/v/aAaVg1</t>
  </si>
  <si>
    <t>汤乐乐</t>
  </si>
  <si>
    <t>《开启我们的环保之旅》</t>
  </si>
  <si>
    <t>http://h5.founderfx.cn/h/v/aAaVdU</t>
  </si>
  <si>
    <t>盛亮</t>
  </si>
  <si>
    <t>《绿色发展 守护我们的家园》</t>
  </si>
  <si>
    <t>http://h5.founderfx.cn/h/v/aAaVkN_BHgM7BU</t>
  </si>
  <si>
    <t>袁好</t>
  </si>
  <si>
    <t>《致敬耕耘 礼赞收获》</t>
  </si>
  <si>
    <t xml:space="preserve">
http://h5.founderfx.cn/h/v/aAaVfx</t>
  </si>
  <si>
    <t>秦羽扬</t>
  </si>
  <si>
    <t>《中国农民丰收节》</t>
  </si>
  <si>
    <t>http://h5.founderfx.cn/h/v/aAaVhp_BHbDJOL</t>
  </si>
  <si>
    <t>王梓璇</t>
  </si>
  <si>
    <t>《缙云山火“情”》</t>
  </si>
  <si>
    <t>http://h5.founderfx.cn/h/v/aAaVf8</t>
  </si>
  <si>
    <t>秦琴</t>
  </si>
  <si>
    <t>《再见了！白鲟》</t>
  </si>
  <si>
    <t>http://h5.founderfx.cn/h/v/aAaUZI</t>
  </si>
  <si>
    <t>陈挚</t>
  </si>
  <si>
    <t>《成都世乒赛来了！测测你最像中国战队的谁？》</t>
  </si>
  <si>
    <t>http://h5.founderfx.cn/h/v/aAaVbi</t>
  </si>
  <si>
    <t>刘诗雨</t>
  </si>
  <si>
    <t>《地震失联17天，甘宇自救经历》</t>
  </si>
  <si>
    <t>http://h5.founderfx.cn/h/v/aAaVfb</t>
  </si>
  <si>
    <t>沈慧</t>
  </si>
  <si>
    <t>《考研动新闻》</t>
  </si>
  <si>
    <t>http://h5.founderfx.cn/h/v/aAaVfW</t>
  </si>
  <si>
    <t>杨宇璐</t>
  </si>
  <si>
    <t>《玫瑰少年》</t>
  </si>
  <si>
    <t>http://h5.founderfx.cn/h/v/aAaVbU</t>
  </si>
  <si>
    <t>黄轶凡</t>
  </si>
  <si>
    <t>《霍山旅游新视野》</t>
  </si>
  <si>
    <t>韩佳辉</t>
  </si>
  <si>
    <t>《大学生征兵宣传》</t>
  </si>
  <si>
    <t>http://h5.founderfx.cn/h/v/aAaVr4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</si>
</sst>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8"/>
      <name val="宋体"/>
      <charset val="134"/>
      <scheme val="minor"/>
    </font>
    <font>
      <b/>
      <sz val="48"/>
      <name val="宋体"/>
      <charset val="134"/>
      <scheme val="minor"/>
    </font>
    <font>
      <sz val="26"/>
      <name val="黑体"/>
      <charset val="134"/>
    </font>
    <font>
      <sz val="22"/>
      <name val="等线"/>
      <charset val="134"/>
    </font>
    <font>
      <u/>
      <sz val="22"/>
      <name val="等线"/>
      <charset val="0"/>
    </font>
    <font>
      <sz val="22"/>
      <color theme="1"/>
      <name val="等线"/>
      <charset val="134"/>
    </font>
    <font>
      <u/>
      <sz val="22"/>
      <color rgb="FF800080"/>
      <name val="等线"/>
      <charset val="0"/>
    </font>
    <font>
      <u/>
      <sz val="22"/>
      <color rgb="FF0000FF"/>
      <name val="等线"/>
      <charset val="0"/>
    </font>
    <font>
      <b/>
      <sz val="36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6" applyNumberFormat="0" applyAlignment="0" applyProtection="0">
      <alignment vertical="center"/>
    </xf>
    <xf numFmtId="0" fontId="23" fillId="11" borderId="2" applyNumberFormat="0" applyAlignment="0" applyProtection="0">
      <alignment vertical="center"/>
    </xf>
    <xf numFmtId="0" fontId="24" fillId="12" borderId="7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>
      <alignment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1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1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8" fillId="0" borderId="1" xfId="10" applyFont="1" applyFill="1" applyBorder="1" applyAlignment="1">
      <alignment horizontal="center" vertical="center"/>
    </xf>
    <xf numFmtId="49" fontId="9" fillId="0" borderId="0" xfId="0" applyNumberFormat="1" applyFont="1" applyFill="1" applyAlignment="1">
      <alignment vertical="center" textRotation="255"/>
    </xf>
    <xf numFmtId="49" fontId="1" fillId="0" borderId="0" xfId="0" applyNumberFormat="1" applyFont="1" applyFill="1" applyAlignment="1">
      <alignment vertical="center" textRotation="255"/>
    </xf>
    <xf numFmtId="0" fontId="6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6" Type="http://schemas.openxmlformats.org/officeDocument/2006/relationships/image" Target="media/image76.png"/><Relationship Id="rId75" Type="http://schemas.openxmlformats.org/officeDocument/2006/relationships/image" Target="media/image75.png"/><Relationship Id="rId74" Type="http://schemas.openxmlformats.org/officeDocument/2006/relationships/image" Target="media/image74.png"/><Relationship Id="rId73" Type="http://schemas.openxmlformats.org/officeDocument/2006/relationships/image" Target="media/image73.png"/><Relationship Id="rId72" Type="http://schemas.openxmlformats.org/officeDocument/2006/relationships/image" Target="media/image72.png"/><Relationship Id="rId71" Type="http://schemas.openxmlformats.org/officeDocument/2006/relationships/image" Target="media/image71.png"/><Relationship Id="rId70" Type="http://schemas.openxmlformats.org/officeDocument/2006/relationships/image" Target="media/image70.png"/><Relationship Id="rId7" Type="http://schemas.openxmlformats.org/officeDocument/2006/relationships/image" Target="media/image7.png"/><Relationship Id="rId69" Type="http://schemas.openxmlformats.org/officeDocument/2006/relationships/image" Target="media/image69.png"/><Relationship Id="rId68" Type="http://schemas.openxmlformats.org/officeDocument/2006/relationships/image" Target="media/image68.png"/><Relationship Id="rId67" Type="http://schemas.openxmlformats.org/officeDocument/2006/relationships/image" Target="media/image67.png"/><Relationship Id="rId66" Type="http://schemas.openxmlformats.org/officeDocument/2006/relationships/image" Target="media/image66.png"/><Relationship Id="rId65" Type="http://schemas.openxmlformats.org/officeDocument/2006/relationships/image" Target="media/image65.png"/><Relationship Id="rId64" Type="http://schemas.openxmlformats.org/officeDocument/2006/relationships/image" Target="media/image64.jpeg"/><Relationship Id="rId63" Type="http://schemas.openxmlformats.org/officeDocument/2006/relationships/image" Target="media/image63.png"/><Relationship Id="rId62" Type="http://schemas.openxmlformats.org/officeDocument/2006/relationships/image" Target="media/image62.png"/><Relationship Id="rId61" Type="http://schemas.openxmlformats.org/officeDocument/2006/relationships/image" Target="media/image61.jpeg"/><Relationship Id="rId60" Type="http://schemas.openxmlformats.org/officeDocument/2006/relationships/image" Target="media/image60.jpeg"/><Relationship Id="rId6" Type="http://schemas.openxmlformats.org/officeDocument/2006/relationships/image" Target="media/image6.png"/><Relationship Id="rId59" Type="http://schemas.openxmlformats.org/officeDocument/2006/relationships/image" Target="media/image59.png"/><Relationship Id="rId58" Type="http://schemas.openxmlformats.org/officeDocument/2006/relationships/image" Target="media/image58.png"/><Relationship Id="rId57" Type="http://schemas.openxmlformats.org/officeDocument/2006/relationships/image" Target="media/image57.jpeg"/><Relationship Id="rId56" Type="http://schemas.openxmlformats.org/officeDocument/2006/relationships/image" Target="media/image56.png"/><Relationship Id="rId55" Type="http://schemas.openxmlformats.org/officeDocument/2006/relationships/image" Target="media/image55.jpeg"/><Relationship Id="rId54" Type="http://schemas.openxmlformats.org/officeDocument/2006/relationships/image" Target="media/image54.png"/><Relationship Id="rId53" Type="http://schemas.openxmlformats.org/officeDocument/2006/relationships/image" Target="media/image53.png"/><Relationship Id="rId52" Type="http://schemas.openxmlformats.org/officeDocument/2006/relationships/image" Target="media/image52.jpeg"/><Relationship Id="rId51" Type="http://schemas.openxmlformats.org/officeDocument/2006/relationships/image" Target="media/image51.png"/><Relationship Id="rId50" Type="http://schemas.openxmlformats.org/officeDocument/2006/relationships/image" Target="media/image50.jpeg"/><Relationship Id="rId5" Type="http://schemas.openxmlformats.org/officeDocument/2006/relationships/image" Target="media/image5.png"/><Relationship Id="rId49" Type="http://schemas.openxmlformats.org/officeDocument/2006/relationships/image" Target="media/image49.png"/><Relationship Id="rId48" Type="http://schemas.openxmlformats.org/officeDocument/2006/relationships/image" Target="media/image48.png"/><Relationship Id="rId47" Type="http://schemas.openxmlformats.org/officeDocument/2006/relationships/image" Target="media/image47.png"/><Relationship Id="rId46" Type="http://schemas.openxmlformats.org/officeDocument/2006/relationships/image" Target="media/image46.png"/><Relationship Id="rId45" Type="http://schemas.openxmlformats.org/officeDocument/2006/relationships/image" Target="media/image45.png"/><Relationship Id="rId44" Type="http://schemas.openxmlformats.org/officeDocument/2006/relationships/image" Target="media/image44.jpeg"/><Relationship Id="rId43" Type="http://schemas.openxmlformats.org/officeDocument/2006/relationships/image" Target="media/image43.png"/><Relationship Id="rId42" Type="http://schemas.openxmlformats.org/officeDocument/2006/relationships/image" Target="media/image42.png"/><Relationship Id="rId41" Type="http://schemas.openxmlformats.org/officeDocument/2006/relationships/image" Target="media/image41.png"/><Relationship Id="rId40" Type="http://schemas.openxmlformats.org/officeDocument/2006/relationships/image" Target="media/image40.png"/><Relationship Id="rId4" Type="http://schemas.openxmlformats.org/officeDocument/2006/relationships/image" Target="media/image4.png"/><Relationship Id="rId39" Type="http://schemas.openxmlformats.org/officeDocument/2006/relationships/image" Target="media/image39.png"/><Relationship Id="rId38" Type="http://schemas.openxmlformats.org/officeDocument/2006/relationships/image" Target="media/image38.png"/><Relationship Id="rId37" Type="http://schemas.openxmlformats.org/officeDocument/2006/relationships/image" Target="media/image37.png"/><Relationship Id="rId36" Type="http://schemas.openxmlformats.org/officeDocument/2006/relationships/image" Target="media/image36.png"/><Relationship Id="rId35" Type="http://schemas.openxmlformats.org/officeDocument/2006/relationships/image" Target="media/image35.png"/><Relationship Id="rId34" Type="http://schemas.openxmlformats.org/officeDocument/2006/relationships/image" Target="media/image34.png"/><Relationship Id="rId33" Type="http://schemas.openxmlformats.org/officeDocument/2006/relationships/image" Target="media/image33.png"/><Relationship Id="rId32" Type="http://schemas.openxmlformats.org/officeDocument/2006/relationships/image" Target="media/image32.png"/><Relationship Id="rId31" Type="http://schemas.openxmlformats.org/officeDocument/2006/relationships/image" Target="media/image31.png"/><Relationship Id="rId30" Type="http://schemas.openxmlformats.org/officeDocument/2006/relationships/image" Target="media/image30.png"/><Relationship Id="rId3" Type="http://schemas.openxmlformats.org/officeDocument/2006/relationships/image" Target="media/image3.png"/><Relationship Id="rId29" Type="http://schemas.openxmlformats.org/officeDocument/2006/relationships/image" Target="media/image29.png"/><Relationship Id="rId28" Type="http://schemas.openxmlformats.org/officeDocument/2006/relationships/image" Target="media/image28.png"/><Relationship Id="rId27" Type="http://schemas.openxmlformats.org/officeDocument/2006/relationships/image" Target="media/image27.jpeg"/><Relationship Id="rId26" Type="http://schemas.openxmlformats.org/officeDocument/2006/relationships/image" Target="media/image26.png"/><Relationship Id="rId25" Type="http://schemas.openxmlformats.org/officeDocument/2006/relationships/image" Target="media/image25.png"/><Relationship Id="rId24" Type="http://schemas.openxmlformats.org/officeDocument/2006/relationships/image" Target="media/image24.png"/><Relationship Id="rId23" Type="http://schemas.openxmlformats.org/officeDocument/2006/relationships/image" Target="media/image23.png"/><Relationship Id="rId22" Type="http://schemas.openxmlformats.org/officeDocument/2006/relationships/image" Target="media/image22.png"/><Relationship Id="rId21" Type="http://schemas.openxmlformats.org/officeDocument/2006/relationships/image" Target="media/image21.jpeg"/><Relationship Id="rId20" Type="http://schemas.openxmlformats.org/officeDocument/2006/relationships/image" Target="media/image20.pn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://h5.founderfx.cn/h/v/aAaVf3" TargetMode="External"/><Relationship Id="rId8" Type="http://schemas.openxmlformats.org/officeDocument/2006/relationships/hyperlink" Target="http://h5.founderfx.cn/h/v/aAaVdn" TargetMode="External"/><Relationship Id="rId71" Type="http://schemas.openxmlformats.org/officeDocument/2006/relationships/hyperlink" Target="http://h5.founderfx.cn/h/v/aAaVeI" TargetMode="External"/><Relationship Id="rId70" Type="http://schemas.openxmlformats.org/officeDocument/2006/relationships/hyperlink" Target="http://h5.founderfx.cn/h/v/aAaVr4" TargetMode="External"/><Relationship Id="rId7" Type="http://schemas.openxmlformats.org/officeDocument/2006/relationships/hyperlink" Target="http://h5.founderfx.cn/h/v/aAaV16" TargetMode="External"/><Relationship Id="rId69" Type="http://schemas.openxmlformats.org/officeDocument/2006/relationships/hyperlink" Target="http://h5.founderfx.cn/h/v/aAaVf8" TargetMode="External"/><Relationship Id="rId68" Type="http://schemas.openxmlformats.org/officeDocument/2006/relationships/hyperlink" Target="http://h5.founderfx.cn/h/v/aAaVfW" TargetMode="External"/><Relationship Id="rId67" Type="http://schemas.openxmlformats.org/officeDocument/2006/relationships/hyperlink" Target="http://h5.founderfx.cn/h/v/aAaVfb" TargetMode="External"/><Relationship Id="rId66" Type="http://schemas.openxmlformats.org/officeDocument/2006/relationships/hyperlink" Target="http://h5.founderfx.cn/h/v/aAaUZI" TargetMode="External"/><Relationship Id="rId65" Type="http://schemas.openxmlformats.org/officeDocument/2006/relationships/hyperlink" Target="http://h5.founderfx.cn/h/v/aAaVbU" TargetMode="External"/><Relationship Id="rId64" Type="http://schemas.openxmlformats.org/officeDocument/2006/relationships/hyperlink" Target="http://h5.founderfx.cn/h/v/aAaVhp_BHbDJOL" TargetMode="External"/><Relationship Id="rId63" Type="http://schemas.openxmlformats.org/officeDocument/2006/relationships/hyperlink" Target="http://h5.founderfx.cn/h/v/aAaVbi" TargetMode="External"/><Relationship Id="rId62" Type="http://schemas.openxmlformats.org/officeDocument/2006/relationships/hyperlink" Target="http://h5.founderfx.cn/h/v/aAaVeT" TargetMode="External"/><Relationship Id="rId61" Type="http://schemas.openxmlformats.org/officeDocument/2006/relationships/hyperlink" Target="http://h5.founderfx.cn/h/v/aAaViN" TargetMode="External"/><Relationship Id="rId60" Type="http://schemas.openxmlformats.org/officeDocument/2006/relationships/hyperlink" Target="http://h5.founderfx.cn/h/v/aAaV4H" TargetMode="External"/><Relationship Id="rId6" Type="http://schemas.openxmlformats.org/officeDocument/2006/relationships/hyperlink" Target="http://h5.founderfx.cn/h/v/aAaVby" TargetMode="External"/><Relationship Id="rId59" Type="http://schemas.openxmlformats.org/officeDocument/2006/relationships/hyperlink" Target="http://h5.founderfx.cn/h/v/aAaVdU" TargetMode="External"/><Relationship Id="rId58" Type="http://schemas.openxmlformats.org/officeDocument/2006/relationships/hyperlink" Target="http://h5.founderfx.cn/h/v/aAaVfT" TargetMode="External"/><Relationship Id="rId57" Type="http://schemas.openxmlformats.org/officeDocument/2006/relationships/hyperlink" Target="http://h5.founderfx.cn/h/v/aAaV4w" TargetMode="External"/><Relationship Id="rId56" Type="http://schemas.openxmlformats.org/officeDocument/2006/relationships/hyperlink" Target="http://h5.founderfx.cn/h/v/aAaVkN_BHgM7BU" TargetMode="External"/><Relationship Id="rId55" Type="http://schemas.openxmlformats.org/officeDocument/2006/relationships/hyperlink" Target="http://h5.founderfx.cn/h/v/aAaV7h" TargetMode="External"/><Relationship Id="rId54" Type="http://schemas.openxmlformats.org/officeDocument/2006/relationships/hyperlink" Target="http://h5.founderfx.cn/h/v/aAaVjE" TargetMode="External"/><Relationship Id="rId53" Type="http://schemas.openxmlformats.org/officeDocument/2006/relationships/hyperlink" Target="http://h5.founderfx.cn/h/v/aAaV43" TargetMode="External"/><Relationship Id="rId52" Type="http://schemas.openxmlformats.org/officeDocument/2006/relationships/hyperlink" Target="http://h5.founderfx.cn/h/v/aAaVjy" TargetMode="External"/><Relationship Id="rId51" Type="http://schemas.openxmlformats.org/officeDocument/2006/relationships/hyperlink" Target="http://h5.founderfx.cn/h/v/aAaV61" TargetMode="External"/><Relationship Id="rId50" Type="http://schemas.openxmlformats.org/officeDocument/2006/relationships/hyperlink" Target="http://h5.founderfx.cn/h/v/aAaVg1" TargetMode="External"/><Relationship Id="rId5" Type="http://schemas.openxmlformats.org/officeDocument/2006/relationships/hyperlink" Target="http://h5.founderfx.cn/h/v/aAaUXd" TargetMode="External"/><Relationship Id="rId49" Type="http://schemas.openxmlformats.org/officeDocument/2006/relationships/hyperlink" Target="http://h5.founderfx.cn/h/v/aAaVfn" TargetMode="External"/><Relationship Id="rId48" Type="http://schemas.openxmlformats.org/officeDocument/2006/relationships/hyperlink" Target="http://h5.founderfx.cn/h/v/aAaVhy" TargetMode="External"/><Relationship Id="rId47" Type="http://schemas.openxmlformats.org/officeDocument/2006/relationships/hyperlink" Target="http://h5.founderfx.cn/h/v/aAaVjx" TargetMode="External"/><Relationship Id="rId46" Type="http://schemas.openxmlformats.org/officeDocument/2006/relationships/hyperlink" Target="http://h5.founderfx.cn/h/v/aAaVeU" TargetMode="External"/><Relationship Id="rId45" Type="http://schemas.openxmlformats.org/officeDocument/2006/relationships/hyperlink" Target="http://h5.founderfx.cn/h/v/aAaVf1" TargetMode="External"/><Relationship Id="rId44" Type="http://schemas.openxmlformats.org/officeDocument/2006/relationships/hyperlink" Target="http://h5.founderfx.cn/h/v/aAaVg2" TargetMode="External"/><Relationship Id="rId43" Type="http://schemas.openxmlformats.org/officeDocument/2006/relationships/hyperlink" Target="http://h5.founderfx.cn/h/v/aAaVfj" TargetMode="External"/><Relationship Id="rId42" Type="http://schemas.openxmlformats.org/officeDocument/2006/relationships/hyperlink" Target="http://localhost:8080/497A8768-07D0-4b48-BEDC-4EA0BFA09192/" TargetMode="External"/><Relationship Id="rId41" Type="http://schemas.openxmlformats.org/officeDocument/2006/relationships/hyperlink" Target="http://h5.founderfx.cn/h/v/aAaV7j" TargetMode="External"/><Relationship Id="rId40" Type="http://schemas.openxmlformats.org/officeDocument/2006/relationships/hyperlink" Target="http://h5.founderfx.cn/h/v/aAaUZi" TargetMode="External"/><Relationship Id="rId4" Type="http://schemas.openxmlformats.org/officeDocument/2006/relationships/hyperlink" Target="http://h5.founderfx.cn/h/v/aAaVjq" TargetMode="External"/><Relationship Id="rId39" Type="http://schemas.openxmlformats.org/officeDocument/2006/relationships/hyperlink" Target="http://h5.founderfx.cn/h/v/aAaVf2" TargetMode="External"/><Relationship Id="rId38" Type="http://schemas.openxmlformats.org/officeDocument/2006/relationships/hyperlink" Target="http://localhost:8080/3F24D83C-92AF-40ad-9132-4E9D2FD50C8D/" TargetMode="External"/><Relationship Id="rId37" Type="http://schemas.openxmlformats.org/officeDocument/2006/relationships/hyperlink" Target="http://h5.founderfx.cn/h/v/aAaVdx" TargetMode="External"/><Relationship Id="rId36" Type="http://schemas.openxmlformats.org/officeDocument/2006/relationships/hyperlink" Target="http://h5.founderfx.cn/h/v/aAaV9x" TargetMode="External"/><Relationship Id="rId35" Type="http://schemas.openxmlformats.org/officeDocument/2006/relationships/hyperlink" Target="http://h5.founderfx.cn/h/v/aAaVfI" TargetMode="External"/><Relationship Id="rId34" Type="http://schemas.openxmlformats.org/officeDocument/2006/relationships/hyperlink" Target="http://h5.founderfx.cn/h/v/aAaV8P_BH1Ykde" TargetMode="External"/><Relationship Id="rId33" Type="http://schemas.openxmlformats.org/officeDocument/2006/relationships/hyperlink" Target="http://h5.founderfx.cn/h/v/aAaVeB" TargetMode="External"/><Relationship Id="rId32" Type="http://schemas.openxmlformats.org/officeDocument/2006/relationships/hyperlink" Target="http://h5.founderfx.cn/h/v/aAaVfC" TargetMode="External"/><Relationship Id="rId31" Type="http://schemas.openxmlformats.org/officeDocument/2006/relationships/hyperlink" Target="http://h5.founderfx.cn/h/v/aAaVev" TargetMode="External"/><Relationship Id="rId30" Type="http://schemas.openxmlformats.org/officeDocument/2006/relationships/hyperlink" Target="http://h5.founderfx.cn/h/v/aAaVkq_BHfIEhV" TargetMode="External"/><Relationship Id="rId3" Type="http://schemas.openxmlformats.org/officeDocument/2006/relationships/hyperlink" Target="http://www.founderfx.cn/elecPublish/index.html#/content?id=9842" TargetMode="External"/><Relationship Id="rId29" Type="http://schemas.openxmlformats.org/officeDocument/2006/relationships/hyperlink" Target="http://h5.founderfx.cn/h/v/aAaVfU" TargetMode="External"/><Relationship Id="rId28" Type="http://schemas.openxmlformats.org/officeDocument/2006/relationships/hyperlink" Target="http://h5.founderfx.cn/h/v/aAaV95" TargetMode="External"/><Relationship Id="rId27" Type="http://schemas.openxmlformats.org/officeDocument/2006/relationships/hyperlink" Target="http://h5.founderfx.cn/h/v/aAaV6r" TargetMode="External"/><Relationship Id="rId26" Type="http://schemas.openxmlformats.org/officeDocument/2006/relationships/hyperlink" Target="http://h5.founderfx.cn/h/v/aAaVem" TargetMode="External"/><Relationship Id="rId25" Type="http://schemas.openxmlformats.org/officeDocument/2006/relationships/hyperlink" Target="http://h5.founderfx.cn/h/v/aAaVfv" TargetMode="External"/><Relationship Id="rId24" Type="http://schemas.openxmlformats.org/officeDocument/2006/relationships/hyperlink" Target="http://h5.founderfx.cn/h/v/aAaVd4" TargetMode="External"/><Relationship Id="rId23" Type="http://schemas.openxmlformats.org/officeDocument/2006/relationships/hyperlink" Target="http://h5.founderfx.cn/h/v/aAaVel" TargetMode="External"/><Relationship Id="rId22" Type="http://schemas.openxmlformats.org/officeDocument/2006/relationships/hyperlink" Target="http://h5.founderfx.cn/h/v/aAaTuf" TargetMode="External"/><Relationship Id="rId21" Type="http://schemas.openxmlformats.org/officeDocument/2006/relationships/hyperlink" Target="http://h5.founderfx.cn/h/v/aAaVfk" TargetMode="External"/><Relationship Id="rId20" Type="http://schemas.openxmlformats.org/officeDocument/2006/relationships/hyperlink" Target="http://h5.founderfx.cn/h/v/aAaVkd" TargetMode="External"/><Relationship Id="rId2" Type="http://schemas.openxmlformats.org/officeDocument/2006/relationships/hyperlink" Target="http://h5.founderfx.cn/h/v/aAaV4v" TargetMode="External"/><Relationship Id="rId19" Type="http://schemas.openxmlformats.org/officeDocument/2006/relationships/hyperlink" Target="http://h5.founderfx.cn/h/v/aAaUSh" TargetMode="External"/><Relationship Id="rId18" Type="http://schemas.openxmlformats.org/officeDocument/2006/relationships/hyperlink" Target="http://h5.founderfx.cn/h/v/aAaVee" TargetMode="External"/><Relationship Id="rId17" Type="http://schemas.openxmlformats.org/officeDocument/2006/relationships/hyperlink" Target="http://h5.founderfx.cn/h/v/aAaVko" TargetMode="External"/><Relationship Id="rId16" Type="http://schemas.openxmlformats.org/officeDocument/2006/relationships/hyperlink" Target="http://h5.founderfx.cn/h/v/aAaV7o" TargetMode="External"/><Relationship Id="rId15" Type="http://schemas.openxmlformats.org/officeDocument/2006/relationships/hyperlink" Target="http://h5.founderfx.cn/h/v/aAaVdR" TargetMode="External"/><Relationship Id="rId14" Type="http://schemas.openxmlformats.org/officeDocument/2006/relationships/hyperlink" Target="http://h5.founderfx.cn/h/v/aAaVbM" TargetMode="External"/><Relationship Id="rId13" Type="http://schemas.openxmlformats.org/officeDocument/2006/relationships/hyperlink" Target="http://h5.founderfx.cn/h/v/aAaVk7" TargetMode="External"/><Relationship Id="rId12" Type="http://schemas.openxmlformats.org/officeDocument/2006/relationships/hyperlink" Target="http://h5.founderfx.cn/h/v/aAaV41" TargetMode="External"/><Relationship Id="rId11" Type="http://schemas.openxmlformats.org/officeDocument/2006/relationships/hyperlink" Target="http://h5.founderfx.cn/h/v/aAaVkf" TargetMode="External"/><Relationship Id="rId10" Type="http://schemas.openxmlformats.org/officeDocument/2006/relationships/hyperlink" Target="http://h5.founderfx.cn/h/v/aAaVc2" TargetMode="External"/><Relationship Id="rId1" Type="http://schemas.openxmlformats.org/officeDocument/2006/relationships/hyperlink" Target="http://h5.founderfx.cn/h/v/aAaV2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78"/>
  <sheetViews>
    <sheetView tabSelected="1" zoomScale="50" zoomScaleNormal="50" workbookViewId="0">
      <selection activeCell="H2" sqref="H2"/>
    </sheetView>
  </sheetViews>
  <sheetFormatPr defaultColWidth="9.025" defaultRowHeight="22.5"/>
  <cols>
    <col min="1" max="1" width="57.8166666666667" style="1" customWidth="1"/>
    <col min="2" max="2" width="66.8416666666667" style="1" customWidth="1"/>
    <col min="3" max="3" width="97.525" style="1" customWidth="1"/>
    <col min="4" max="4" width="13.275" style="1" hidden="1" customWidth="1"/>
    <col min="5" max="7" width="9.025" style="1" hidden="1" customWidth="1"/>
    <col min="8" max="8" width="17.0666666666667" style="1" customWidth="1"/>
    <col min="9" max="16381" width="9.025" style="1"/>
    <col min="16382" max="16384" width="9.025" style="2"/>
  </cols>
  <sheetData>
    <row r="1" ht="61.5" spans="1:8">
      <c r="A1" s="3" t="s">
        <v>0</v>
      </c>
      <c r="B1" s="4"/>
      <c r="C1" s="4"/>
      <c r="D1" s="4"/>
      <c r="E1" s="4"/>
      <c r="F1" s="4"/>
      <c r="G1" s="4"/>
      <c r="H1" s="4"/>
    </row>
    <row r="2" ht="33.75" spans="1:8">
      <c r="A2" s="5" t="s">
        <v>1</v>
      </c>
      <c r="B2" s="5" t="s">
        <v>2</v>
      </c>
      <c r="C2" s="5" t="s">
        <v>3</v>
      </c>
      <c r="D2" s="5" t="s">
        <v>4</v>
      </c>
      <c r="E2" s="5"/>
      <c r="F2" s="5" t="s">
        <v>5</v>
      </c>
      <c r="G2" s="5" t="s">
        <v>6</v>
      </c>
      <c r="H2" s="5" t="s">
        <v>7</v>
      </c>
    </row>
    <row r="3" s="1" customFormat="1" ht="67.4" spans="1:9">
      <c r="A3" s="6" t="s">
        <v>8</v>
      </c>
      <c r="B3" s="6" t="s">
        <v>9</v>
      </c>
      <c r="C3" s="6" t="s">
        <v>10</v>
      </c>
      <c r="D3" s="6" t="str">
        <f>_xlfn.DISPIMG("ID_CF777E5BFC8B486E9BAC5479416ED415",1)</f>
        <v>=DISPIMG("ID_CF777E5BFC8B486E9BAC5479416ED415",1)</v>
      </c>
      <c r="E3" s="7" t="s">
        <v>11</v>
      </c>
      <c r="F3" s="6">
        <v>86</v>
      </c>
      <c r="G3" s="6">
        <v>88</v>
      </c>
      <c r="H3" s="8" t="s">
        <v>12</v>
      </c>
      <c r="I3" s="13" t="s">
        <v>13</v>
      </c>
    </row>
    <row r="4" s="1" customFormat="1" ht="75" spans="1:9">
      <c r="A4" s="6" t="s">
        <v>14</v>
      </c>
      <c r="B4" s="6" t="s">
        <v>15</v>
      </c>
      <c r="C4" s="6" t="s">
        <v>16</v>
      </c>
      <c r="D4" s="6" t="str">
        <f>_xlfn.DISPIMG("ID_088917F0AAAB4F18835BD91BCADED867",1)</f>
        <v>=DISPIMG("ID_088917F0AAAB4F18835BD91BCADED867",1)</v>
      </c>
      <c r="E4" s="7" t="s">
        <v>17</v>
      </c>
      <c r="F4" s="6">
        <v>85</v>
      </c>
      <c r="G4" s="6">
        <v>90</v>
      </c>
      <c r="H4" s="8" t="s">
        <v>12</v>
      </c>
      <c r="I4" s="14"/>
    </row>
    <row r="5" s="1" customFormat="1" ht="63.25" spans="1:9">
      <c r="A5" s="6" t="s">
        <v>18</v>
      </c>
      <c r="B5" s="6" t="s">
        <v>19</v>
      </c>
      <c r="C5" s="6" t="s">
        <v>20</v>
      </c>
      <c r="D5" s="6" t="str">
        <f>_xlfn.DISPIMG("ID_D0E9ADE899174CD4A4A5D9F4A807143F",1)</f>
        <v>=DISPIMG("ID_D0E9ADE899174CD4A4A5D9F4A807143F",1)</v>
      </c>
      <c r="E5" s="7" t="s">
        <v>21</v>
      </c>
      <c r="F5" s="6">
        <v>92</v>
      </c>
      <c r="G5" s="6">
        <v>90</v>
      </c>
      <c r="H5" s="8" t="s">
        <v>12</v>
      </c>
      <c r="I5" s="14"/>
    </row>
    <row r="6" s="1" customFormat="1" ht="75" spans="1:9">
      <c r="A6" s="6" t="s">
        <v>22</v>
      </c>
      <c r="B6" s="6" t="s">
        <v>23</v>
      </c>
      <c r="C6" s="6" t="s">
        <v>24</v>
      </c>
      <c r="D6" s="6" t="str">
        <f>_xlfn.DISPIMG("ID_2D404365C898404683FB50A8D741BF5D",1)</f>
        <v>=DISPIMG("ID_2D404365C898404683FB50A8D741BF5D",1)</v>
      </c>
      <c r="E6" s="7" t="s">
        <v>25</v>
      </c>
      <c r="F6" s="6">
        <v>85</v>
      </c>
      <c r="G6" s="6">
        <v>75</v>
      </c>
      <c r="H6" s="8" t="s">
        <v>12</v>
      </c>
      <c r="I6" s="14"/>
    </row>
    <row r="7" s="1" customFormat="1" ht="66.1" spans="1:9">
      <c r="A7" s="6" t="s">
        <v>26</v>
      </c>
      <c r="B7" s="6" t="s">
        <v>9</v>
      </c>
      <c r="C7" s="6" t="s">
        <v>27</v>
      </c>
      <c r="D7" s="6" t="str">
        <f>_xlfn.DISPIMG("ID_3432F5D5C31D467198892491BE53E61F",1)</f>
        <v>=DISPIMG("ID_3432F5D5C31D467198892491BE53E61F",1)</v>
      </c>
      <c r="E7" s="7" t="s">
        <v>28</v>
      </c>
      <c r="F7" s="6">
        <v>87</v>
      </c>
      <c r="G7" s="6">
        <v>89</v>
      </c>
      <c r="H7" s="8" t="s">
        <v>29</v>
      </c>
      <c r="I7" s="14"/>
    </row>
    <row r="8" s="1" customFormat="1" ht="78.7" spans="1:9">
      <c r="A8" s="6" t="s">
        <v>30</v>
      </c>
      <c r="B8" s="6" t="s">
        <v>9</v>
      </c>
      <c r="C8" s="6" t="s">
        <v>31</v>
      </c>
      <c r="D8" s="6" t="str">
        <f>_xlfn.DISPIMG("ID_630DC8C5FFE64247B1A297120FAD1355",1)</f>
        <v>=DISPIMG("ID_630DC8C5FFE64247B1A297120FAD1355",1)</v>
      </c>
      <c r="E8" s="7" t="s">
        <v>32</v>
      </c>
      <c r="F8" s="6">
        <v>85</v>
      </c>
      <c r="G8" s="6">
        <v>86</v>
      </c>
      <c r="H8" s="8" t="s">
        <v>29</v>
      </c>
      <c r="I8" s="14"/>
    </row>
    <row r="9" s="1" customFormat="1" ht="72.9" spans="1:9">
      <c r="A9" s="6" t="s">
        <v>33</v>
      </c>
      <c r="B9" s="6" t="s">
        <v>9</v>
      </c>
      <c r="C9" s="6" t="s">
        <v>34</v>
      </c>
      <c r="D9" s="6" t="str">
        <f>_xlfn.DISPIMG("ID_DA5A1F1C5A1B49A1820DD40C0807AC49",1)</f>
        <v>=DISPIMG("ID_DA5A1F1C5A1B49A1820DD40C0807AC49",1)</v>
      </c>
      <c r="E9" s="7" t="s">
        <v>35</v>
      </c>
      <c r="F9" s="6">
        <v>85</v>
      </c>
      <c r="G9" s="6">
        <v>85</v>
      </c>
      <c r="H9" s="8" t="s">
        <v>29</v>
      </c>
      <c r="I9" s="14"/>
    </row>
    <row r="10" s="1" customFormat="1" ht="59.9" spans="1:9">
      <c r="A10" s="6" t="s">
        <v>36</v>
      </c>
      <c r="B10" s="6" t="s">
        <v>9</v>
      </c>
      <c r="C10" s="6" t="s">
        <v>37</v>
      </c>
      <c r="D10" s="6" t="str">
        <f>_xlfn.DISPIMG("ID_0004E3EE5772422AAFC444C50B27B23B",1)</f>
        <v>=DISPIMG("ID_0004E3EE5772422AAFC444C50B27B23B",1)</v>
      </c>
      <c r="E10" s="7" t="s">
        <v>38</v>
      </c>
      <c r="F10" s="6">
        <v>86</v>
      </c>
      <c r="G10" s="6">
        <v>86</v>
      </c>
      <c r="H10" s="8" t="s">
        <v>29</v>
      </c>
      <c r="I10" s="14"/>
    </row>
    <row r="11" ht="69.85" spans="1:9">
      <c r="A11" s="6" t="s">
        <v>39</v>
      </c>
      <c r="B11" s="6" t="s">
        <v>15</v>
      </c>
      <c r="C11" s="6" t="s">
        <v>40</v>
      </c>
      <c r="D11" s="6" t="str">
        <f>_xlfn.DISPIMG("ID_BBF9F98EBD05435491864EE61F6DA44B",1)</f>
        <v>=DISPIMG("ID_BBF9F98EBD05435491864EE61F6DA44B",1)</v>
      </c>
      <c r="E11" s="7" t="s">
        <v>41</v>
      </c>
      <c r="F11" s="6">
        <v>83</v>
      </c>
      <c r="G11" s="6">
        <v>88</v>
      </c>
      <c r="H11" s="8" t="s">
        <v>29</v>
      </c>
      <c r="I11" s="14"/>
    </row>
    <row r="12" ht="69.8" spans="1:9">
      <c r="A12" s="6" t="s">
        <v>42</v>
      </c>
      <c r="B12" s="6" t="s">
        <v>15</v>
      </c>
      <c r="C12" s="6" t="s">
        <v>43</v>
      </c>
      <c r="D12" s="6" t="str">
        <f>_xlfn.DISPIMG("ID_674605B5D25442208AA1B05EAF8E8CE0",1)</f>
        <v>=DISPIMG("ID_674605B5D25442208AA1B05EAF8E8CE0",1)</v>
      </c>
      <c r="E12" s="7" t="s">
        <v>44</v>
      </c>
      <c r="F12" s="6">
        <v>85</v>
      </c>
      <c r="G12" s="6">
        <v>86</v>
      </c>
      <c r="H12" s="8" t="s">
        <v>29</v>
      </c>
      <c r="I12" s="14"/>
    </row>
    <row r="13" ht="74.95" spans="1:9">
      <c r="A13" s="6" t="s">
        <v>45</v>
      </c>
      <c r="B13" s="6" t="s">
        <v>15</v>
      </c>
      <c r="C13" s="6" t="s">
        <v>46</v>
      </c>
      <c r="D13" s="6" t="str">
        <f>_xlfn.DISPIMG("ID_E2D788AEB13847D0BF3BF8333731E0A3",1)</f>
        <v>=DISPIMG("ID_E2D788AEB13847D0BF3BF8333731E0A3",1)</v>
      </c>
      <c r="E13" s="7" t="s">
        <v>47</v>
      </c>
      <c r="F13" s="6">
        <v>83</v>
      </c>
      <c r="G13" s="6">
        <v>85</v>
      </c>
      <c r="H13" s="8" t="s">
        <v>29</v>
      </c>
      <c r="I13" s="14"/>
    </row>
    <row r="14" ht="74.7" spans="1:9">
      <c r="A14" s="6" t="s">
        <v>48</v>
      </c>
      <c r="B14" s="6" t="s">
        <v>15</v>
      </c>
      <c r="C14" s="6" t="s">
        <v>49</v>
      </c>
      <c r="D14" s="6" t="str">
        <f>_xlfn.DISPIMG("ID_A220E0E17868403DA7A88C5C36FC9C29",1)</f>
        <v>=DISPIMG("ID_A220E0E17868403DA7A88C5C36FC9C29",1)</v>
      </c>
      <c r="E14" s="7" t="s">
        <v>50</v>
      </c>
      <c r="F14" s="6">
        <v>82</v>
      </c>
      <c r="G14" s="6">
        <v>89</v>
      </c>
      <c r="H14" s="8" t="s">
        <v>29</v>
      </c>
      <c r="I14" s="14"/>
    </row>
    <row r="15" ht="78" spans="1:9">
      <c r="A15" s="6" t="s">
        <v>51</v>
      </c>
      <c r="B15" s="6" t="s">
        <v>52</v>
      </c>
      <c r="C15" s="6" t="s">
        <v>53</v>
      </c>
      <c r="D15" s="6" t="str">
        <f>_xlfn.DISPIMG("ID_FF5A0AD1C53343C882E8CE152390110C",1)</f>
        <v>=DISPIMG("ID_FF5A0AD1C53343C882E8CE152390110C",1)</v>
      </c>
      <c r="E15" s="7" t="s">
        <v>54</v>
      </c>
      <c r="F15" s="6">
        <v>80</v>
      </c>
      <c r="G15" s="6">
        <v>85</v>
      </c>
      <c r="H15" s="8" t="s">
        <v>29</v>
      </c>
      <c r="I15" s="14"/>
    </row>
    <row r="16" ht="74.95" spans="1:9">
      <c r="A16" s="6" t="s">
        <v>55</v>
      </c>
      <c r="B16" s="6" t="s">
        <v>19</v>
      </c>
      <c r="C16" s="6" t="s">
        <v>56</v>
      </c>
      <c r="D16" s="6" t="str">
        <f>_xlfn.DISPIMG("ID_908D4CA8210E4FFCA6A7E620058968BF",1)</f>
        <v>=DISPIMG("ID_908D4CA8210E4FFCA6A7E620058968BF",1)</v>
      </c>
      <c r="E16" s="7" t="s">
        <v>57</v>
      </c>
      <c r="F16" s="6">
        <v>85</v>
      </c>
      <c r="G16" s="6">
        <v>82</v>
      </c>
      <c r="H16" s="8" t="s">
        <v>29</v>
      </c>
      <c r="I16" s="14"/>
    </row>
    <row r="17" ht="75.1" spans="1:9">
      <c r="A17" s="6" t="s">
        <v>58</v>
      </c>
      <c r="B17" s="6" t="s">
        <v>19</v>
      </c>
      <c r="C17" s="6" t="s">
        <v>59</v>
      </c>
      <c r="D17" s="6" t="str">
        <f>_xlfn.DISPIMG("ID_D432B2B1A8A24C3BA8F8E16C640541E6",1)</f>
        <v>=DISPIMG("ID_D432B2B1A8A24C3BA8F8E16C640541E6",1)</v>
      </c>
      <c r="E17" s="7" t="s">
        <v>60</v>
      </c>
      <c r="F17" s="6">
        <v>84</v>
      </c>
      <c r="G17" s="6">
        <v>82</v>
      </c>
      <c r="H17" s="8" t="s">
        <v>29</v>
      </c>
      <c r="I17" s="14"/>
    </row>
    <row r="18" ht="78.05" spans="1:9">
      <c r="A18" s="6" t="s">
        <v>61</v>
      </c>
      <c r="B18" s="6" t="s">
        <v>9</v>
      </c>
      <c r="C18" s="6" t="s">
        <v>62</v>
      </c>
      <c r="D18" s="6" t="str">
        <f>_xlfn.DISPIMG("ID_127BF8719608498E9F63792DD2E30882",1)</f>
        <v>=DISPIMG("ID_127BF8719608498E9F63792DD2E30882",1)</v>
      </c>
      <c r="E18" s="7" t="s">
        <v>63</v>
      </c>
      <c r="F18" s="6">
        <v>85</v>
      </c>
      <c r="G18" s="6">
        <v>85</v>
      </c>
      <c r="H18" s="8" t="s">
        <v>64</v>
      </c>
      <c r="I18" s="14"/>
    </row>
    <row r="19" ht="75.85" spans="1:9">
      <c r="A19" s="6" t="s">
        <v>65</v>
      </c>
      <c r="B19" s="6" t="s">
        <v>9</v>
      </c>
      <c r="C19" s="6" t="s">
        <v>66</v>
      </c>
      <c r="D19" s="6" t="str">
        <f>_xlfn.DISPIMG("ID_04BF43CADEAF4B0C8F269F7B1E4BFCB9",1)</f>
        <v>=DISPIMG("ID_04BF43CADEAF4B0C8F269F7B1E4BFCB9",1)</v>
      </c>
      <c r="E19" s="7" t="s">
        <v>67</v>
      </c>
      <c r="F19" s="6">
        <v>85</v>
      </c>
      <c r="G19" s="6">
        <v>85</v>
      </c>
      <c r="H19" s="8" t="s">
        <v>64</v>
      </c>
      <c r="I19" s="14"/>
    </row>
    <row r="20" ht="65.55" spans="1:9">
      <c r="A20" s="6" t="s">
        <v>68</v>
      </c>
      <c r="B20" s="6" t="s">
        <v>9</v>
      </c>
      <c r="C20" s="6" t="s">
        <v>69</v>
      </c>
      <c r="D20" s="6" t="str">
        <f>_xlfn.DISPIMG("ID_FD341DA0303841D5A68296F1F5E9C53A",1)</f>
        <v>=DISPIMG("ID_FD341DA0303841D5A68296F1F5E9C53A",1)</v>
      </c>
      <c r="E20" s="7" t="s">
        <v>70</v>
      </c>
      <c r="F20" s="6">
        <v>85</v>
      </c>
      <c r="G20" s="6">
        <v>87</v>
      </c>
      <c r="H20" s="8" t="s">
        <v>64</v>
      </c>
      <c r="I20" s="14"/>
    </row>
    <row r="21" ht="75.85" spans="1:9">
      <c r="A21" s="6" t="s">
        <v>71</v>
      </c>
      <c r="B21" s="6" t="s">
        <v>9</v>
      </c>
      <c r="C21" s="6" t="s">
        <v>72</v>
      </c>
      <c r="D21" s="6" t="str">
        <f>_xlfn.DISPIMG("ID_EC108A57435B4244B91FE3E8C3B7DA06",1)</f>
        <v>=DISPIMG("ID_EC108A57435B4244B91FE3E8C3B7DA06",1)</v>
      </c>
      <c r="E21" s="7" t="s">
        <v>73</v>
      </c>
      <c r="F21" s="6">
        <v>82</v>
      </c>
      <c r="G21" s="6">
        <v>82</v>
      </c>
      <c r="H21" s="8" t="s">
        <v>64</v>
      </c>
      <c r="I21" s="14"/>
    </row>
    <row r="22" ht="73.4" spans="1:9">
      <c r="A22" s="6" t="s">
        <v>74</v>
      </c>
      <c r="B22" s="6" t="s">
        <v>9</v>
      </c>
      <c r="C22" s="6" t="s">
        <v>75</v>
      </c>
      <c r="D22" s="6" t="str">
        <f>_xlfn.DISPIMG("ID_D1B68D75BFEC48298C7177230A264659",1)</f>
        <v>=DISPIMG("ID_D1B68D75BFEC48298C7177230A264659",1)</v>
      </c>
      <c r="E22" s="7" t="s">
        <v>76</v>
      </c>
      <c r="F22" s="6">
        <v>82</v>
      </c>
      <c r="G22" s="6">
        <v>82</v>
      </c>
      <c r="H22" s="8" t="s">
        <v>64</v>
      </c>
      <c r="I22" s="14"/>
    </row>
    <row r="23" ht="75.75" spans="1:9">
      <c r="A23" s="6" t="s">
        <v>77</v>
      </c>
      <c r="B23" s="6" t="s">
        <v>9</v>
      </c>
      <c r="C23" s="6" t="s">
        <v>78</v>
      </c>
      <c r="D23" s="6" t="str">
        <f>_xlfn.DISPIMG("ID_3A9E1FA0AB964D489CDE59297F50391F",1)</f>
        <v>=DISPIMG("ID_3A9E1FA0AB964D489CDE59297F50391F",1)</v>
      </c>
      <c r="E23" s="6" t="s">
        <v>79</v>
      </c>
      <c r="F23" s="6">
        <v>82</v>
      </c>
      <c r="G23" s="6">
        <v>82</v>
      </c>
      <c r="H23" s="8" t="s">
        <v>64</v>
      </c>
      <c r="I23" s="14"/>
    </row>
    <row r="24" ht="71" spans="1:9">
      <c r="A24" s="6" t="s">
        <v>80</v>
      </c>
      <c r="B24" s="6" t="s">
        <v>15</v>
      </c>
      <c r="C24" s="6" t="s">
        <v>81</v>
      </c>
      <c r="D24" s="6" t="str">
        <f>_xlfn.DISPIMG("ID_FA119C97D34C40F18CAAFF0C8412A12A",1)</f>
        <v>=DISPIMG("ID_FA119C97D34C40F18CAAFF0C8412A12A",1)</v>
      </c>
      <c r="E24" s="7" t="s">
        <v>82</v>
      </c>
      <c r="F24" s="6">
        <v>84</v>
      </c>
      <c r="G24" s="6">
        <v>85</v>
      </c>
      <c r="H24" s="8" t="s">
        <v>64</v>
      </c>
      <c r="I24" s="14"/>
    </row>
    <row r="25" ht="72.5" spans="1:9">
      <c r="A25" s="6" t="s">
        <v>83</v>
      </c>
      <c r="B25" s="6" t="s">
        <v>15</v>
      </c>
      <c r="C25" s="6" t="s">
        <v>84</v>
      </c>
      <c r="D25" s="6" t="str">
        <f>_xlfn.DISPIMG("ID_DCAAA771F780488794CB95F805200B4B",1)</f>
        <v>=DISPIMG("ID_DCAAA771F780488794CB95F805200B4B",1)</v>
      </c>
      <c r="E25" s="7" t="s">
        <v>85</v>
      </c>
      <c r="F25" s="6">
        <v>83</v>
      </c>
      <c r="G25" s="6">
        <v>83</v>
      </c>
      <c r="H25" s="8" t="s">
        <v>64</v>
      </c>
      <c r="I25" s="14"/>
    </row>
    <row r="26" ht="72.55" spans="1:9">
      <c r="A26" s="6" t="s">
        <v>86</v>
      </c>
      <c r="B26" s="6" t="s">
        <v>15</v>
      </c>
      <c r="C26" s="6" t="s">
        <v>87</v>
      </c>
      <c r="D26" s="6" t="str">
        <f>_xlfn.DISPIMG("ID_9339D259310442608432C4DEA4FA79BE",1)</f>
        <v>=DISPIMG("ID_9339D259310442608432C4DEA4FA79BE",1)</v>
      </c>
      <c r="E26" s="7" t="s">
        <v>88</v>
      </c>
      <c r="F26" s="6">
        <v>83</v>
      </c>
      <c r="G26" s="6">
        <v>81</v>
      </c>
      <c r="H26" s="8" t="s">
        <v>64</v>
      </c>
      <c r="I26" s="14"/>
    </row>
    <row r="27" ht="64.75" spans="1:9">
      <c r="A27" s="6" t="s">
        <v>89</v>
      </c>
      <c r="B27" s="6" t="s">
        <v>15</v>
      </c>
      <c r="C27" s="6" t="s">
        <v>90</v>
      </c>
      <c r="D27" s="6" t="str">
        <f>_xlfn.DISPIMG("ID_6E5E88DE9AFB4C6397E7FFD48321BD86",1)</f>
        <v>=DISPIMG("ID_6E5E88DE9AFB4C6397E7FFD48321BD86",1)</v>
      </c>
      <c r="E27" s="7" t="s">
        <v>91</v>
      </c>
      <c r="F27" s="6">
        <v>78</v>
      </c>
      <c r="G27" s="6">
        <v>84</v>
      </c>
      <c r="H27" s="8" t="s">
        <v>64</v>
      </c>
      <c r="I27" s="14"/>
    </row>
    <row r="28" ht="75.1" spans="1:9">
      <c r="A28" s="6" t="s">
        <v>92</v>
      </c>
      <c r="B28" s="6" t="s">
        <v>15</v>
      </c>
      <c r="C28" s="6" t="s">
        <v>93</v>
      </c>
      <c r="D28" s="6" t="str">
        <f>_xlfn.DISPIMG("ID_C5DC5A5D4AEA49FDA69B85F1F45D19A2",1)</f>
        <v>=DISPIMG("ID_C5DC5A5D4AEA49FDA69B85F1F45D19A2",1)</v>
      </c>
      <c r="E28" s="7" t="s">
        <v>94</v>
      </c>
      <c r="F28" s="6">
        <v>83</v>
      </c>
      <c r="G28" s="6">
        <v>82</v>
      </c>
      <c r="H28" s="8" t="s">
        <v>64</v>
      </c>
      <c r="I28" s="14"/>
    </row>
    <row r="29" ht="71.65" spans="1:9">
      <c r="A29" s="6" t="s">
        <v>95</v>
      </c>
      <c r="B29" s="6" t="s">
        <v>15</v>
      </c>
      <c r="C29" s="6" t="s">
        <v>96</v>
      </c>
      <c r="D29" s="6" t="str">
        <f>_xlfn.DISPIMG("ID_9C7F41345DAA4070A003782771B95675",1)</f>
        <v>=DISPIMG("ID_9C7F41345DAA4070A003782771B95675",1)</v>
      </c>
      <c r="E29" s="7" t="s">
        <v>97</v>
      </c>
      <c r="F29" s="6">
        <v>83</v>
      </c>
      <c r="G29" s="6">
        <v>83</v>
      </c>
      <c r="H29" s="8" t="s">
        <v>64</v>
      </c>
      <c r="I29" s="14"/>
    </row>
    <row r="30" ht="75" spans="1:9">
      <c r="A30" s="6" t="s">
        <v>98</v>
      </c>
      <c r="B30" s="6" t="s">
        <v>15</v>
      </c>
      <c r="C30" s="6" t="s">
        <v>99</v>
      </c>
      <c r="D30" s="6" t="str">
        <f>_xlfn.DISPIMG("ID_B9DD046EC9D74BC4AD22760167A902B9",1)</f>
        <v>=DISPIMG("ID_B9DD046EC9D74BC4AD22760167A902B9",1)</v>
      </c>
      <c r="E30" s="7" t="s">
        <v>100</v>
      </c>
      <c r="F30" s="6">
        <v>82</v>
      </c>
      <c r="G30" s="6">
        <v>80</v>
      </c>
      <c r="H30" s="8" t="s">
        <v>64</v>
      </c>
      <c r="I30" s="14"/>
    </row>
    <row r="31" ht="73.7" spans="1:9">
      <c r="A31" s="6" t="s">
        <v>101</v>
      </c>
      <c r="B31" s="6" t="s">
        <v>15</v>
      </c>
      <c r="C31" s="6" t="s">
        <v>102</v>
      </c>
      <c r="D31" s="6" t="str">
        <f>_xlfn.DISPIMG("ID_90B364172BC64209B72EBCE8E61C16CD",1)</f>
        <v>=DISPIMG("ID_90B364172BC64209B72EBCE8E61C16CD",1)</v>
      </c>
      <c r="E31" s="7" t="s">
        <v>103</v>
      </c>
      <c r="F31" s="6">
        <v>84</v>
      </c>
      <c r="G31" s="6">
        <v>80</v>
      </c>
      <c r="H31" s="8" t="s">
        <v>64</v>
      </c>
      <c r="I31" s="14"/>
    </row>
    <row r="32" ht="75.2" spans="1:9">
      <c r="A32" s="6" t="s">
        <v>104</v>
      </c>
      <c r="B32" s="6" t="s">
        <v>15</v>
      </c>
      <c r="C32" s="6" t="s">
        <v>105</v>
      </c>
      <c r="D32" s="6" t="str">
        <f>_xlfn.DISPIMG("ID_CF7ADB7C78F449CDB13B2E1400923CCF",1)</f>
        <v>=DISPIMG("ID_CF7ADB7C78F449CDB13B2E1400923CCF",1)</v>
      </c>
      <c r="E32" s="7" t="s">
        <v>106</v>
      </c>
      <c r="F32" s="6">
        <v>81</v>
      </c>
      <c r="G32" s="6">
        <v>83</v>
      </c>
      <c r="H32" s="8" t="s">
        <v>64</v>
      </c>
      <c r="I32" s="14"/>
    </row>
    <row r="33" ht="75" spans="1:9">
      <c r="A33" s="6" t="s">
        <v>107</v>
      </c>
      <c r="B33" s="6" t="s">
        <v>52</v>
      </c>
      <c r="C33" s="6" t="s">
        <v>108</v>
      </c>
      <c r="D33" s="6" t="str">
        <f>_xlfn.DISPIMG("ID_9339DE99EE4C4F2FBD967E6487E9644D",1)</f>
        <v>=DISPIMG("ID_9339DE99EE4C4F2FBD967E6487E9644D",1)</v>
      </c>
      <c r="E33" s="7" t="s">
        <v>109</v>
      </c>
      <c r="F33" s="6">
        <v>82</v>
      </c>
      <c r="G33" s="6">
        <v>82</v>
      </c>
      <c r="H33" s="8" t="s">
        <v>64</v>
      </c>
      <c r="I33" s="14"/>
    </row>
    <row r="34" ht="74.4" spans="1:9">
      <c r="A34" s="6" t="s">
        <v>110</v>
      </c>
      <c r="B34" s="6" t="s">
        <v>19</v>
      </c>
      <c r="C34" s="6" t="s">
        <v>111</v>
      </c>
      <c r="D34" s="6" t="str">
        <f>_xlfn.DISPIMG("ID_BDEE39D86DED467DB8E0B3A9124FF1F7",1)</f>
        <v>=DISPIMG("ID_BDEE39D86DED467DB8E0B3A9124FF1F7",1)</v>
      </c>
      <c r="E34" s="7" t="s">
        <v>112</v>
      </c>
      <c r="F34" s="6">
        <v>84</v>
      </c>
      <c r="G34" s="6">
        <v>81</v>
      </c>
      <c r="H34" s="8" t="s">
        <v>64</v>
      </c>
      <c r="I34" s="14"/>
    </row>
    <row r="35" ht="56.4" spans="1:9">
      <c r="A35" s="6" t="s">
        <v>113</v>
      </c>
      <c r="B35" s="6" t="s">
        <v>19</v>
      </c>
      <c r="C35" s="6" t="s">
        <v>114</v>
      </c>
      <c r="D35" s="6" t="str">
        <f>_xlfn.DISPIMG("ID_B4AAC31FDBBF49D59E7E51CF79520251",1)</f>
        <v>=DISPIMG("ID_B4AAC31FDBBF49D59E7E51CF79520251",1)</v>
      </c>
      <c r="E35" s="7" t="s">
        <v>115</v>
      </c>
      <c r="F35" s="6">
        <v>82</v>
      </c>
      <c r="G35" s="6">
        <v>82</v>
      </c>
      <c r="H35" s="8" t="s">
        <v>64</v>
      </c>
      <c r="I35" s="14"/>
    </row>
    <row r="36" ht="75.55" spans="1:9">
      <c r="A36" s="6" t="s">
        <v>116</v>
      </c>
      <c r="B36" s="6" t="s">
        <v>19</v>
      </c>
      <c r="C36" s="6" t="s">
        <v>117</v>
      </c>
      <c r="D36" s="6" t="str">
        <f>_xlfn.DISPIMG("ID_21A5C6BEE4B44497AD597DC50C51EB28",1)</f>
        <v>=DISPIMG("ID_21A5C6BEE4B44497AD597DC50C51EB28",1)</v>
      </c>
      <c r="E36" s="7" t="s">
        <v>118</v>
      </c>
      <c r="F36" s="6">
        <v>83</v>
      </c>
      <c r="G36" s="6">
        <v>80</v>
      </c>
      <c r="H36" s="8" t="s">
        <v>64</v>
      </c>
      <c r="I36" s="14"/>
    </row>
    <row r="37" ht="68.35" spans="1:9">
      <c r="A37" s="6" t="s">
        <v>119</v>
      </c>
      <c r="B37" s="6" t="s">
        <v>19</v>
      </c>
      <c r="C37" s="6" t="s">
        <v>120</v>
      </c>
      <c r="D37" s="6" t="str">
        <f>_xlfn.DISPIMG("ID_5C2AF47FC5114A44BE97A5D7143B3CC1",1)</f>
        <v>=DISPIMG("ID_5C2AF47FC5114A44BE97A5D7143B3CC1",1)</v>
      </c>
      <c r="E37" s="7" t="s">
        <v>121</v>
      </c>
      <c r="F37" s="6">
        <v>80</v>
      </c>
      <c r="G37" s="6">
        <v>81</v>
      </c>
      <c r="H37" s="8" t="s">
        <v>64</v>
      </c>
      <c r="I37" s="14"/>
    </row>
    <row r="38" ht="75.8" spans="1:8">
      <c r="A38" s="9" t="s">
        <v>122</v>
      </c>
      <c r="B38" s="9" t="s">
        <v>9</v>
      </c>
      <c r="C38" s="9" t="s">
        <v>123</v>
      </c>
      <c r="D38" s="9" t="str">
        <f>_xlfn.DISPIMG("ID_A37BFE09103C49B4B4E42066A1480E24",1)</f>
        <v>=DISPIMG("ID_A37BFE09103C49B4B4E42066A1480E24",1)</v>
      </c>
      <c r="E38" s="10" t="s">
        <v>124</v>
      </c>
      <c r="F38" s="9">
        <v>81</v>
      </c>
      <c r="G38" s="9">
        <v>80</v>
      </c>
      <c r="H38" s="11" t="s">
        <v>125</v>
      </c>
    </row>
    <row r="39" ht="75.85" spans="1:8">
      <c r="A39" s="9" t="s">
        <v>126</v>
      </c>
      <c r="B39" s="9" t="s">
        <v>9</v>
      </c>
      <c r="C39" s="9" t="s">
        <v>127</v>
      </c>
      <c r="D39" s="9" t="str">
        <f>_xlfn.DISPIMG("ID_D0D1C4ACF8B14CEDA6124F4DA34FB6CA",1)</f>
        <v>=DISPIMG("ID_D0D1C4ACF8B14CEDA6124F4DA34FB6CA",1)</v>
      </c>
      <c r="E39" s="10" t="s">
        <v>128</v>
      </c>
      <c r="F39" s="9">
        <v>80</v>
      </c>
      <c r="G39" s="9">
        <v>80</v>
      </c>
      <c r="H39" s="11" t="s">
        <v>125</v>
      </c>
    </row>
    <row r="40" ht="74.55" spans="1:8">
      <c r="A40" s="9" t="s">
        <v>129</v>
      </c>
      <c r="B40" s="9" t="s">
        <v>9</v>
      </c>
      <c r="C40" s="9" t="s">
        <v>130</v>
      </c>
      <c r="D40" s="9" t="str">
        <f>_xlfn.DISPIMG("ID_20C78D77805E4A7F9E41E295B039168E",1)</f>
        <v>=DISPIMG("ID_20C78D77805E4A7F9E41E295B039168E",1)</v>
      </c>
      <c r="E40" s="10" t="s">
        <v>131</v>
      </c>
      <c r="F40" s="9">
        <v>81</v>
      </c>
      <c r="G40" s="9">
        <v>79</v>
      </c>
      <c r="H40" s="11" t="s">
        <v>125</v>
      </c>
    </row>
    <row r="41" ht="76" spans="1:8">
      <c r="A41" s="9" t="s">
        <v>132</v>
      </c>
      <c r="B41" s="9" t="s">
        <v>9</v>
      </c>
      <c r="C41" s="9" t="s">
        <v>133</v>
      </c>
      <c r="D41" s="9" t="str">
        <f>_xlfn.DISPIMG("ID_F2E1C286E59B40D88F71B43110678F7F",1)</f>
        <v>=DISPIMG("ID_F2E1C286E59B40D88F71B43110678F7F",1)</v>
      </c>
      <c r="E41" s="10" t="s">
        <v>134</v>
      </c>
      <c r="F41" s="9">
        <v>78</v>
      </c>
      <c r="G41" s="9">
        <v>78</v>
      </c>
      <c r="H41" s="11" t="s">
        <v>125</v>
      </c>
    </row>
    <row r="42" ht="75.95" spans="1:8">
      <c r="A42" s="9" t="s">
        <v>135</v>
      </c>
      <c r="B42" s="9" t="s">
        <v>9</v>
      </c>
      <c r="C42" s="9" t="s">
        <v>136</v>
      </c>
      <c r="D42" s="9" t="str">
        <f>_xlfn.DISPIMG("ID_F7AB89ABA1E345A1A8830F7C9A681905",1)</f>
        <v>=DISPIMG("ID_F7AB89ABA1E345A1A8830F7C9A681905",1)</v>
      </c>
      <c r="E42" s="10" t="s">
        <v>137</v>
      </c>
      <c r="F42" s="9">
        <v>78</v>
      </c>
      <c r="G42" s="9">
        <v>78</v>
      </c>
      <c r="H42" s="11" t="s">
        <v>125</v>
      </c>
    </row>
    <row r="43" ht="75.95" spans="1:8">
      <c r="A43" s="9" t="s">
        <v>138</v>
      </c>
      <c r="B43" s="9" t="s">
        <v>9</v>
      </c>
      <c r="C43" s="9" t="s">
        <v>139</v>
      </c>
      <c r="D43" s="9" t="str">
        <f>_xlfn.DISPIMG("ID_69DDC9D0E817488C9EC31DDEC88D4718",1)</f>
        <v>=DISPIMG("ID_69DDC9D0E817488C9EC31DDEC88D4718",1)</v>
      </c>
      <c r="E43" s="10" t="s">
        <v>140</v>
      </c>
      <c r="F43" s="9">
        <v>78</v>
      </c>
      <c r="G43" s="9">
        <v>78</v>
      </c>
      <c r="H43" s="11" t="s">
        <v>125</v>
      </c>
    </row>
    <row r="44" ht="75.85" spans="1:8">
      <c r="A44" s="9" t="s">
        <v>141</v>
      </c>
      <c r="B44" s="9" t="s">
        <v>9</v>
      </c>
      <c r="C44" s="9" t="s">
        <v>142</v>
      </c>
      <c r="D44" s="9" t="str">
        <f>_xlfn.DISPIMG("ID_8C02C69DF1BD465E989D785C5AA53F4A",1)</f>
        <v>=DISPIMG("ID_8C02C69DF1BD465E989D785C5AA53F4A",1)</v>
      </c>
      <c r="E44" s="9"/>
      <c r="F44" s="9">
        <v>77</v>
      </c>
      <c r="G44" s="9">
        <v>78</v>
      </c>
      <c r="H44" s="11" t="s">
        <v>125</v>
      </c>
    </row>
    <row r="45" ht="75.8" spans="1:8">
      <c r="A45" s="9" t="s">
        <v>143</v>
      </c>
      <c r="B45" s="9" t="s">
        <v>9</v>
      </c>
      <c r="C45" s="9" t="s">
        <v>144</v>
      </c>
      <c r="D45" s="9" t="str">
        <f>_xlfn.DISPIMG("ID_CCE1275D27AC412194CD36DD2250F114",1)</f>
        <v>=DISPIMG("ID_CCE1275D27AC412194CD36DD2250F114",1)</v>
      </c>
      <c r="E45" s="10" t="s">
        <v>145</v>
      </c>
      <c r="F45" s="9">
        <v>76</v>
      </c>
      <c r="G45" s="9">
        <v>76</v>
      </c>
      <c r="H45" s="11" t="s">
        <v>125</v>
      </c>
    </row>
    <row r="46" ht="82.05" spans="1:8">
      <c r="A46" s="9" t="s">
        <v>146</v>
      </c>
      <c r="B46" s="9" t="s">
        <v>9</v>
      </c>
      <c r="C46" s="9" t="s">
        <v>147</v>
      </c>
      <c r="D46" s="9" t="str">
        <f>_xlfn.DISPIMG("ID_CAB4A8FC6B194ADD951F4D9CD4689E60",1)</f>
        <v>=DISPIMG("ID_CAB4A8FC6B194ADD951F4D9CD4689E60",1)</v>
      </c>
      <c r="E46" s="10" t="s">
        <v>148</v>
      </c>
      <c r="F46" s="9">
        <v>76</v>
      </c>
      <c r="G46" s="9">
        <v>76</v>
      </c>
      <c r="H46" s="11" t="s">
        <v>125</v>
      </c>
    </row>
    <row r="47" ht="74.6" spans="1:8">
      <c r="A47" s="9" t="s">
        <v>149</v>
      </c>
      <c r="B47" s="9" t="s">
        <v>9</v>
      </c>
      <c r="C47" s="9" t="s">
        <v>150</v>
      </c>
      <c r="D47" s="9" t="str">
        <f>_xlfn.DISPIMG("ID_E43563F3A67348519DD40868D01060B0",1)</f>
        <v>=DISPIMG("ID_E43563F3A67348519DD40868D01060B0",1)</v>
      </c>
      <c r="E47" s="10" t="s">
        <v>151</v>
      </c>
      <c r="F47" s="9">
        <v>74</v>
      </c>
      <c r="G47" s="9">
        <v>72</v>
      </c>
      <c r="H47" s="11" t="s">
        <v>125</v>
      </c>
    </row>
    <row r="48" ht="72.65" spans="1:8">
      <c r="A48" s="9" t="s">
        <v>152</v>
      </c>
      <c r="B48" s="9" t="s">
        <v>9</v>
      </c>
      <c r="C48" s="9" t="s">
        <v>153</v>
      </c>
      <c r="D48" s="9" t="str">
        <f>_xlfn.DISPIMG("ID_9B11C1F7E86042FB9B17CD1FC5F25F5C",1)</f>
        <v>=DISPIMG("ID_9B11C1F7E86042FB9B17CD1FC5F25F5C",1)</v>
      </c>
      <c r="E48" s="10" t="s">
        <v>154</v>
      </c>
      <c r="F48" s="9" t="s">
        <v>155</v>
      </c>
      <c r="G48" s="9" t="s">
        <v>155</v>
      </c>
      <c r="H48" s="11" t="s">
        <v>125</v>
      </c>
    </row>
    <row r="49" ht="75.85" spans="1:8">
      <c r="A49" s="9" t="s">
        <v>156</v>
      </c>
      <c r="B49" s="9" t="s">
        <v>9</v>
      </c>
      <c r="C49" s="9" t="s">
        <v>157</v>
      </c>
      <c r="D49" s="9" t="str">
        <f>_xlfn.DISPIMG("ID_50F5B16DBF244882A3C70594B0A31D89",1)</f>
        <v>=DISPIMG("ID_50F5B16DBF244882A3C70594B0A31D89",1)</v>
      </c>
      <c r="E49" s="12" t="s">
        <v>158</v>
      </c>
      <c r="F49" s="9" t="s">
        <v>155</v>
      </c>
      <c r="G49" s="9" t="s">
        <v>155</v>
      </c>
      <c r="H49" s="11" t="s">
        <v>125</v>
      </c>
    </row>
    <row r="50" ht="67.5" spans="1:8">
      <c r="A50" s="9" t="s">
        <v>159</v>
      </c>
      <c r="B50" s="9" t="s">
        <v>15</v>
      </c>
      <c r="C50" s="9" t="s">
        <v>160</v>
      </c>
      <c r="D50" s="9" t="str">
        <f>_xlfn.DISPIMG("ID_FC4838F18E184D02BF11C6E2159EADDE",1)</f>
        <v>=DISPIMG("ID_FC4838F18E184D02BF11C6E2159EADDE",1)</v>
      </c>
      <c r="E50" s="10" t="s">
        <v>161</v>
      </c>
      <c r="F50" s="9">
        <v>80</v>
      </c>
      <c r="G50" s="9">
        <v>84</v>
      </c>
      <c r="H50" s="11" t="s">
        <v>125</v>
      </c>
    </row>
    <row r="51" ht="74.65" spans="1:8">
      <c r="A51" s="9" t="s">
        <v>162</v>
      </c>
      <c r="B51" s="9" t="s">
        <v>15</v>
      </c>
      <c r="C51" s="9" t="s">
        <v>163</v>
      </c>
      <c r="D51" s="9" t="str">
        <f>_xlfn.DISPIMG("ID_A2B224A2AE4E434DBFFD8F18C455F4D1",1)</f>
        <v>=DISPIMG("ID_A2B224A2AE4E434DBFFD8F18C455F4D1",1)</v>
      </c>
      <c r="E51" s="10" t="s">
        <v>164</v>
      </c>
      <c r="F51" s="9">
        <v>81</v>
      </c>
      <c r="G51" s="9">
        <v>79</v>
      </c>
      <c r="H51" s="11" t="s">
        <v>125</v>
      </c>
    </row>
    <row r="52" ht="74.95" spans="1:8">
      <c r="A52" s="9" t="s">
        <v>165</v>
      </c>
      <c r="B52" s="9" t="s">
        <v>15</v>
      </c>
      <c r="C52" s="9" t="s">
        <v>166</v>
      </c>
      <c r="D52" s="9" t="str">
        <f>_xlfn.DISPIMG("ID_3285405931074A709DCD6D4D75A7C84C",1)</f>
        <v>=DISPIMG("ID_3285405931074A709DCD6D4D75A7C84C",1)</v>
      </c>
      <c r="E52" s="10" t="s">
        <v>167</v>
      </c>
      <c r="F52" s="9">
        <v>81</v>
      </c>
      <c r="G52" s="9">
        <v>82</v>
      </c>
      <c r="H52" s="11" t="s">
        <v>125</v>
      </c>
    </row>
    <row r="53" ht="56.45" spans="1:8">
      <c r="A53" s="9" t="s">
        <v>168</v>
      </c>
      <c r="B53" s="9" t="s">
        <v>15</v>
      </c>
      <c r="C53" s="9" t="s">
        <v>169</v>
      </c>
      <c r="D53" s="9" t="str">
        <f>_xlfn.DISPIMG("ID_D56CB40C8F7A4E2D9E9CA9FCA41ADF07",1)</f>
        <v>=DISPIMG("ID_D56CB40C8F7A4E2D9E9CA9FCA41ADF07",1)</v>
      </c>
      <c r="E53" s="10" t="s">
        <v>170</v>
      </c>
      <c r="F53" s="9">
        <v>81</v>
      </c>
      <c r="G53" s="9">
        <v>81</v>
      </c>
      <c r="H53" s="11" t="s">
        <v>125</v>
      </c>
    </row>
    <row r="54" ht="75.05" spans="1:8">
      <c r="A54" s="9" t="s">
        <v>171</v>
      </c>
      <c r="B54" s="9" t="s">
        <v>15</v>
      </c>
      <c r="C54" s="9" t="s">
        <v>172</v>
      </c>
      <c r="D54" s="9" t="str">
        <f>_xlfn.DISPIMG("ID_CA68995DBB5846AFAE31C89526C9ADC7",1)</f>
        <v>=DISPIMG("ID_CA68995DBB5846AFAE31C89526C9ADC7",1)</v>
      </c>
      <c r="E54" s="10" t="s">
        <v>173</v>
      </c>
      <c r="F54" s="9">
        <v>83</v>
      </c>
      <c r="G54" s="9">
        <v>79</v>
      </c>
      <c r="H54" s="11" t="s">
        <v>125</v>
      </c>
    </row>
    <row r="55" ht="74.95" spans="1:8">
      <c r="A55" s="9" t="s">
        <v>174</v>
      </c>
      <c r="B55" s="9" t="s">
        <v>15</v>
      </c>
      <c r="C55" s="9" t="s">
        <v>175</v>
      </c>
      <c r="D55" s="9" t="str">
        <f>_xlfn.DISPIMG("ID_3D25B019DC38481D9B9E7C2E98F05C19",1)</f>
        <v>=DISPIMG("ID_3D25B019DC38481D9B9E7C2E98F05C19",1)</v>
      </c>
      <c r="E55" s="10" t="s">
        <v>176</v>
      </c>
      <c r="F55" s="9">
        <v>82</v>
      </c>
      <c r="G55" s="9">
        <v>80</v>
      </c>
      <c r="H55" s="11" t="s">
        <v>125</v>
      </c>
    </row>
    <row r="56" ht="74.8" spans="1:8">
      <c r="A56" s="9" t="s">
        <v>177</v>
      </c>
      <c r="B56" s="9" t="s">
        <v>15</v>
      </c>
      <c r="C56" s="9" t="s">
        <v>178</v>
      </c>
      <c r="D56" s="9" t="str">
        <f>_xlfn.DISPIMG("ID_AB87026141A6463EBC9A781D02CA49CF",1)</f>
        <v>=DISPIMG("ID_AB87026141A6463EBC9A781D02CA49CF",1)</v>
      </c>
      <c r="E56" s="10" t="s">
        <v>179</v>
      </c>
      <c r="F56" s="9">
        <v>78</v>
      </c>
      <c r="G56" s="9">
        <v>80</v>
      </c>
      <c r="H56" s="11" t="s">
        <v>125</v>
      </c>
    </row>
    <row r="57" ht="63.4" spans="1:8">
      <c r="A57" s="9" t="s">
        <v>180</v>
      </c>
      <c r="B57" s="9" t="s">
        <v>15</v>
      </c>
      <c r="C57" s="9" t="s">
        <v>181</v>
      </c>
      <c r="D57" s="9" t="str">
        <f>_xlfn.DISPIMG("ID_8EF59CCB2CC3427C83E933DDB0A0C9DA",1)</f>
        <v>=DISPIMG("ID_8EF59CCB2CC3427C83E933DDB0A0C9DA",1)</v>
      </c>
      <c r="E57" s="9" t="s">
        <v>182</v>
      </c>
      <c r="F57" s="9">
        <v>80</v>
      </c>
      <c r="G57" s="9">
        <v>80</v>
      </c>
      <c r="H57" s="11" t="s">
        <v>125</v>
      </c>
    </row>
    <row r="58" ht="78.15" spans="1:8">
      <c r="A58" s="9" t="s">
        <v>183</v>
      </c>
      <c r="B58" s="9" t="s">
        <v>15</v>
      </c>
      <c r="C58" s="9" t="s">
        <v>184</v>
      </c>
      <c r="D58" s="9" t="str">
        <f>_xlfn.DISPIMG("ID_E79E2246348B4BD0B620AD11057241A8",1)</f>
        <v>=DISPIMG("ID_E79E2246348B4BD0B620AD11057241A8",1)</v>
      </c>
      <c r="E58" s="10" t="s">
        <v>185</v>
      </c>
      <c r="F58" s="9">
        <v>81</v>
      </c>
      <c r="G58" s="9">
        <v>78</v>
      </c>
      <c r="H58" s="11" t="s">
        <v>125</v>
      </c>
    </row>
    <row r="59" ht="75" spans="1:8">
      <c r="A59" s="9" t="s">
        <v>186</v>
      </c>
      <c r="B59" s="9" t="s">
        <v>15</v>
      </c>
      <c r="C59" s="9" t="s">
        <v>187</v>
      </c>
      <c r="D59" s="9" t="str">
        <f>_xlfn.DISPIMG("ID_68EB5BF00102462D9A734DEC1C84728C",1)</f>
        <v>=DISPIMG("ID_68EB5BF00102462D9A734DEC1C84728C",1)</v>
      </c>
      <c r="E59" s="10" t="s">
        <v>188</v>
      </c>
      <c r="F59" s="9">
        <v>80</v>
      </c>
      <c r="G59" s="9">
        <v>78</v>
      </c>
      <c r="H59" s="11" t="s">
        <v>125</v>
      </c>
    </row>
    <row r="60" ht="68.4" spans="1:8">
      <c r="A60" s="9" t="s">
        <v>189</v>
      </c>
      <c r="B60" s="9" t="s">
        <v>15</v>
      </c>
      <c r="C60" s="9" t="s">
        <v>190</v>
      </c>
      <c r="D60" s="9" t="str">
        <f>_xlfn.DISPIMG("ID_A5CB91BC7930410A95D1EE24D499D5DF",1)</f>
        <v>=DISPIMG("ID_A5CB91BC7930410A95D1EE24D499D5DF",1)</v>
      </c>
      <c r="E60" s="10" t="s">
        <v>191</v>
      </c>
      <c r="F60" s="9">
        <v>80</v>
      </c>
      <c r="G60" s="9">
        <v>80</v>
      </c>
      <c r="H60" s="11" t="s">
        <v>125</v>
      </c>
    </row>
    <row r="61" ht="75.95" spans="1:8">
      <c r="A61" s="9" t="s">
        <v>192</v>
      </c>
      <c r="B61" s="9" t="s">
        <v>15</v>
      </c>
      <c r="C61" s="9" t="s">
        <v>193</v>
      </c>
      <c r="D61" s="9" t="str">
        <f>_xlfn.DISPIMG("ID_F43F163495084A3FB5EF461090F347C0",1)</f>
        <v>=DISPIMG("ID_F43F163495084A3FB5EF461090F347C0",1)</v>
      </c>
      <c r="E61" s="10" t="s">
        <v>194</v>
      </c>
      <c r="F61" s="9">
        <v>78</v>
      </c>
      <c r="G61" s="9">
        <v>80</v>
      </c>
      <c r="H61" s="11" t="s">
        <v>125</v>
      </c>
    </row>
    <row r="62" ht="75" spans="1:8">
      <c r="A62" s="9" t="s">
        <v>195</v>
      </c>
      <c r="B62" s="9" t="s">
        <v>15</v>
      </c>
      <c r="C62" s="9" t="s">
        <v>196</v>
      </c>
      <c r="D62" s="9" t="str">
        <f>_xlfn.DISPIMG("ID_1C45FE9D4C7744148F9255DFB4217A7F",1)</f>
        <v>=DISPIMG("ID_1C45FE9D4C7744148F9255DFB4217A7F",1)</v>
      </c>
      <c r="E62" s="10" t="s">
        <v>197</v>
      </c>
      <c r="F62" s="9">
        <v>79</v>
      </c>
      <c r="G62" s="9">
        <v>80</v>
      </c>
      <c r="H62" s="11" t="s">
        <v>125</v>
      </c>
    </row>
    <row r="63" ht="73.85" spans="1:8">
      <c r="A63" s="9" t="s">
        <v>198</v>
      </c>
      <c r="B63" s="9" t="s">
        <v>15</v>
      </c>
      <c r="C63" s="9" t="s">
        <v>199</v>
      </c>
      <c r="D63" s="9" t="str">
        <f>_xlfn.DISPIMG("ID_9372E1C0FAA4432096C9153EF4A0AF7F",1)</f>
        <v>=DISPIMG("ID_9372E1C0FAA4432096C9153EF4A0AF7F",1)</v>
      </c>
      <c r="E63" s="10" t="s">
        <v>200</v>
      </c>
      <c r="F63" s="9">
        <v>75</v>
      </c>
      <c r="G63" s="9">
        <v>82</v>
      </c>
      <c r="H63" s="11" t="s">
        <v>125</v>
      </c>
    </row>
    <row r="64" ht="45.95" spans="1:8">
      <c r="A64" s="9" t="s">
        <v>201</v>
      </c>
      <c r="B64" s="9" t="s">
        <v>15</v>
      </c>
      <c r="C64" s="9" t="s">
        <v>202</v>
      </c>
      <c r="D64" s="9" t="str">
        <f>_xlfn.DISPIMG("ID_B403915C44564E05B8A622A7FD292679",1)</f>
        <v>=DISPIMG("ID_B403915C44564E05B8A622A7FD292679",1)</v>
      </c>
      <c r="E64" s="10" t="s">
        <v>203</v>
      </c>
      <c r="F64" s="9">
        <v>78</v>
      </c>
      <c r="G64" s="9">
        <v>78</v>
      </c>
      <c r="H64" s="11" t="s">
        <v>125</v>
      </c>
    </row>
    <row r="65" ht="74.5" spans="1:8">
      <c r="A65" s="9" t="s">
        <v>204</v>
      </c>
      <c r="B65" s="9" t="s">
        <v>15</v>
      </c>
      <c r="C65" s="9" t="s">
        <v>205</v>
      </c>
      <c r="D65" s="9" t="str">
        <f>_xlfn.DISPIMG("ID_30BCA9C31D494C54B4C8C3AF167F71A8",1)</f>
        <v>=DISPIMG("ID_30BCA9C31D494C54B4C8C3AF167F71A8",1)</v>
      </c>
      <c r="E65" s="10" t="s">
        <v>206</v>
      </c>
      <c r="F65" s="9">
        <v>80</v>
      </c>
      <c r="G65" s="9">
        <v>75</v>
      </c>
      <c r="H65" s="11" t="s">
        <v>125</v>
      </c>
    </row>
    <row r="66" ht="75" spans="1:8">
      <c r="A66" s="9" t="s">
        <v>207</v>
      </c>
      <c r="B66" s="9" t="s">
        <v>15</v>
      </c>
      <c r="C66" s="9" t="s">
        <v>208</v>
      </c>
      <c r="D66" s="9" t="str">
        <f>_xlfn.DISPIMG("ID_5A78A7D3CD11429B927CA40B8E0FCCD2",1)</f>
        <v>=DISPIMG("ID_5A78A7D3CD11429B927CA40B8E0FCCD2",1)</v>
      </c>
      <c r="E66" s="10" t="s">
        <v>209</v>
      </c>
      <c r="F66" s="9">
        <v>72</v>
      </c>
      <c r="G66" s="9">
        <v>75</v>
      </c>
      <c r="H66" s="11" t="s">
        <v>125</v>
      </c>
    </row>
    <row r="67" ht="62.35" spans="1:8">
      <c r="A67" s="9" t="s">
        <v>210</v>
      </c>
      <c r="B67" s="9" t="s">
        <v>15</v>
      </c>
      <c r="C67" s="9" t="s">
        <v>211</v>
      </c>
      <c r="D67" s="9" t="str">
        <f>_xlfn.DISPIMG("ID_A70B6D2719004FCE9706F6795993F13F",1)</f>
        <v>=DISPIMG("ID_A70B6D2719004FCE9706F6795993F13F",1)</v>
      </c>
      <c r="E67" s="10" t="s">
        <v>212</v>
      </c>
      <c r="F67" s="9">
        <v>70</v>
      </c>
      <c r="G67" s="9">
        <v>75</v>
      </c>
      <c r="H67" s="11" t="s">
        <v>125</v>
      </c>
    </row>
    <row r="68" ht="75.1" spans="1:8">
      <c r="A68" s="9" t="s">
        <v>213</v>
      </c>
      <c r="B68" s="9" t="s">
        <v>15</v>
      </c>
      <c r="C68" s="9" t="s">
        <v>214</v>
      </c>
      <c r="D68" s="9" t="str">
        <f>_xlfn.DISPIMG("ID_CE0B2453F373473DA09F08F0207583F8",1)</f>
        <v>=DISPIMG("ID_CE0B2453F373473DA09F08F0207583F8",1)</v>
      </c>
      <c r="E68" s="10" t="s">
        <v>215</v>
      </c>
      <c r="F68" s="9">
        <v>73</v>
      </c>
      <c r="G68" s="9">
        <v>73</v>
      </c>
      <c r="H68" s="11" t="s">
        <v>125</v>
      </c>
    </row>
    <row r="69" ht="282" spans="1:8">
      <c r="A69" s="9" t="s">
        <v>216</v>
      </c>
      <c r="B69" s="9" t="s">
        <v>19</v>
      </c>
      <c r="C69" s="9" t="s">
        <v>217</v>
      </c>
      <c r="D69" s="9" t="str">
        <f>_xlfn.DISPIMG("ID_91479DA476AE4B218E842EE9C6FDB05A",1)</f>
        <v>=DISPIMG("ID_91479DA476AE4B218E842EE9C6FDB05A",1)</v>
      </c>
      <c r="E69" s="15" t="s">
        <v>218</v>
      </c>
      <c r="F69" s="9">
        <v>80</v>
      </c>
      <c r="G69" s="9">
        <v>82</v>
      </c>
      <c r="H69" s="11" t="s">
        <v>125</v>
      </c>
    </row>
    <row r="70" ht="74.85" spans="1:8">
      <c r="A70" s="9" t="s">
        <v>219</v>
      </c>
      <c r="B70" s="9" t="s">
        <v>19</v>
      </c>
      <c r="C70" s="9" t="s">
        <v>220</v>
      </c>
      <c r="D70" s="9" t="str">
        <f>_xlfn.DISPIMG("ID_925D1809E9CA4675B188E28B8AFA1117",1)</f>
        <v>=DISPIMG("ID_925D1809E9CA4675B188E28B8AFA1117",1)</v>
      </c>
      <c r="E70" s="10" t="s">
        <v>221</v>
      </c>
      <c r="F70" s="9">
        <v>79</v>
      </c>
      <c r="G70" s="9">
        <v>80</v>
      </c>
      <c r="H70" s="11" t="s">
        <v>125</v>
      </c>
    </row>
    <row r="71" ht="75.55" spans="1:8">
      <c r="A71" s="9" t="s">
        <v>222</v>
      </c>
      <c r="B71" s="9" t="s">
        <v>19</v>
      </c>
      <c r="C71" s="9" t="s">
        <v>223</v>
      </c>
      <c r="D71" s="9" t="str">
        <f>_xlfn.DISPIMG("ID_23B4DDF0CA9B4385954123F570CFEDB0",1)</f>
        <v>=DISPIMG("ID_23B4DDF0CA9B4385954123F570CFEDB0",1)</v>
      </c>
      <c r="E71" s="10" t="s">
        <v>224</v>
      </c>
      <c r="F71" s="9">
        <v>80</v>
      </c>
      <c r="G71" s="9">
        <v>79</v>
      </c>
      <c r="H71" s="11" t="s">
        <v>125</v>
      </c>
    </row>
    <row r="72" ht="75.05" spans="1:8">
      <c r="A72" s="9" t="s">
        <v>225</v>
      </c>
      <c r="B72" s="9" t="s">
        <v>19</v>
      </c>
      <c r="C72" s="9" t="s">
        <v>226</v>
      </c>
      <c r="D72" s="9" t="str">
        <f>_xlfn.DISPIMG("ID_252D5C13B28A4A87949793C83F541468",1)</f>
        <v>=DISPIMG("ID_252D5C13B28A4A87949793C83F541468",1)</v>
      </c>
      <c r="E72" s="10" t="s">
        <v>227</v>
      </c>
      <c r="F72" s="9">
        <v>78</v>
      </c>
      <c r="G72" s="9">
        <v>79</v>
      </c>
      <c r="H72" s="11" t="s">
        <v>125</v>
      </c>
    </row>
    <row r="73" ht="75.05" spans="1:8">
      <c r="A73" s="9" t="s">
        <v>228</v>
      </c>
      <c r="B73" s="9" t="s">
        <v>19</v>
      </c>
      <c r="C73" s="9" t="s">
        <v>229</v>
      </c>
      <c r="D73" s="9" t="str">
        <f>_xlfn.DISPIMG("ID_19A3D6E10D774CBB81B35B516F83B968",1)</f>
        <v>=DISPIMG("ID_19A3D6E10D774CBB81B35B516F83B968",1)</v>
      </c>
      <c r="E73" s="10" t="s">
        <v>230</v>
      </c>
      <c r="F73" s="9">
        <v>78</v>
      </c>
      <c r="G73" s="9">
        <v>77</v>
      </c>
      <c r="H73" s="11" t="s">
        <v>125</v>
      </c>
    </row>
    <row r="74" ht="75.05" spans="1:8">
      <c r="A74" s="9" t="s">
        <v>231</v>
      </c>
      <c r="B74" s="9" t="s">
        <v>19</v>
      </c>
      <c r="C74" s="9" t="s">
        <v>232</v>
      </c>
      <c r="D74" s="9" t="str">
        <f>_xlfn.DISPIMG("ID_8144686548404FA28DBA2FD40FC04C36",1)</f>
        <v>=DISPIMG("ID_8144686548404FA28DBA2FD40FC04C36",1)</v>
      </c>
      <c r="E74" s="10" t="s">
        <v>233</v>
      </c>
      <c r="F74" s="9">
        <v>77</v>
      </c>
      <c r="G74" s="9">
        <v>76</v>
      </c>
      <c r="H74" s="11" t="s">
        <v>125</v>
      </c>
    </row>
    <row r="75" ht="75.1" spans="1:8">
      <c r="A75" s="9" t="s">
        <v>234</v>
      </c>
      <c r="B75" s="9" t="s">
        <v>19</v>
      </c>
      <c r="C75" s="9" t="s">
        <v>235</v>
      </c>
      <c r="D75" s="9" t="str">
        <f>_xlfn.DISPIMG("ID_283432EBC43A4CEE917284DB3D2A7FBB",1)</f>
        <v>=DISPIMG("ID_283432EBC43A4CEE917284DB3D2A7FBB",1)</v>
      </c>
      <c r="E75" s="10" t="s">
        <v>236</v>
      </c>
      <c r="F75" s="9">
        <v>78</v>
      </c>
      <c r="G75" s="9">
        <v>76</v>
      </c>
      <c r="H75" s="11" t="s">
        <v>125</v>
      </c>
    </row>
    <row r="76" ht="69.95" spans="1:8">
      <c r="A76" s="9" t="s">
        <v>237</v>
      </c>
      <c r="B76" s="9" t="s">
        <v>19</v>
      </c>
      <c r="C76" s="9" t="s">
        <v>238</v>
      </c>
      <c r="D76" s="9" t="str">
        <f>_xlfn.DISPIMG("ID_9900DA45F05244FCBC4DA4F5F837E016",1)</f>
        <v>=DISPIMG("ID_9900DA45F05244FCBC4DA4F5F837E016",1)</v>
      </c>
      <c r="E76" s="10" t="s">
        <v>239</v>
      </c>
      <c r="F76" s="9" t="s">
        <v>155</v>
      </c>
      <c r="G76" s="9" t="s">
        <v>155</v>
      </c>
      <c r="H76" s="11" t="s">
        <v>125</v>
      </c>
    </row>
    <row r="77" ht="72.15" spans="1:8">
      <c r="A77" s="9" t="s">
        <v>240</v>
      </c>
      <c r="B77" s="9" t="s">
        <v>23</v>
      </c>
      <c r="C77" s="9" t="s">
        <v>241</v>
      </c>
      <c r="D77" s="9" t="str">
        <f>_xlfn.DISPIMG("ID_F2041AB336234CF58BA8CD4EEA1A4C9C",1)</f>
        <v>=DISPIMG("ID_F2041AB336234CF58BA8CD4EEA1A4C9C",1)</v>
      </c>
      <c r="E77" s="10" t="s">
        <v>200</v>
      </c>
      <c r="F77" s="9">
        <v>81</v>
      </c>
      <c r="G77" s="9">
        <v>77</v>
      </c>
      <c r="H77" s="11" t="s">
        <v>125</v>
      </c>
    </row>
    <row r="78" ht="75.15" spans="1:8">
      <c r="A78" s="9" t="s">
        <v>242</v>
      </c>
      <c r="B78" s="9" t="s">
        <v>23</v>
      </c>
      <c r="C78" s="9" t="s">
        <v>243</v>
      </c>
      <c r="D78" s="9" t="str">
        <f>_xlfn.DISPIMG("ID_0E83CA70541843CD94707E051D5A89A8",1)</f>
        <v>=DISPIMG("ID_0E83CA70541843CD94707E051D5A89A8",1)</v>
      </c>
      <c r="E78" s="10" t="s">
        <v>244</v>
      </c>
      <c r="F78" s="9">
        <v>77</v>
      </c>
      <c r="G78" s="9">
        <v>80</v>
      </c>
      <c r="H78" s="11" t="s">
        <v>125</v>
      </c>
    </row>
  </sheetData>
  <mergeCells count="2">
    <mergeCell ref="A1:H1"/>
    <mergeCell ref="I3:I37"/>
  </mergeCells>
  <hyperlinks>
    <hyperlink ref="E4" r:id="rId1" display="http://h5.founderfx.cn/h/v/aAaV2b" tooltip="http://h5.founderfx.cn/h/v/aAaV2b"/>
    <hyperlink ref="E5" r:id="rId2" display="http://h5.founderfx.cn/h/v/aAaV4v" tooltip="http://h5.founderfx.cn/h/v/aAaV4v"/>
    <hyperlink ref="E6" r:id="rId3" display="http://www.founderfx.cn/elecPublish/index.html#/content?id=9842" tooltip="http://www.founderfx.cn/elecPublish/index.html#/content?id=9842"/>
    <hyperlink ref="E9" r:id="rId4" display="http://h5.founderfx.cn/h/v/aAaVjq"/>
    <hyperlink ref="E7" r:id="rId5" display="http://h5.founderfx.cn/h/v/aAaUXd"/>
    <hyperlink ref="E8" r:id="rId6" display="http://h5.founderfx.cn/h/v/aAaVby" tooltip="http://h5.founderfx.cn/h/v/aAaVby"/>
    <hyperlink ref="E10" r:id="rId7" display="http://h5.founderfx.cn/h/v/aAaV16"/>
    <hyperlink ref="E11" r:id="rId8" display="http://h5.founderfx.cn/h/v/aAaVdn" tooltip="http://h5.founderfx.cn/h/v/aAaVdn"/>
    <hyperlink ref="E14" r:id="rId9" display="http://h5.founderfx.cn/h/v/aAaVf3" tooltip="http://h5.founderfx.cn/h/v/aAaVf3"/>
    <hyperlink ref="E12" r:id="rId10" display="http://h5.founderfx.cn/h/v/aAaVc2" tooltip="http://h5.founderfx.cn/h/v/aAaVc2"/>
    <hyperlink ref="E13" r:id="rId11" display="http://h5.founderfx.cn/h/v/aAaVkf" tooltip="http://h5.founderfx.cn/h/v/aAaVkf"/>
    <hyperlink ref="E15" r:id="rId12" display="http://h5.founderfx.cn/h/v/aAaV41"/>
    <hyperlink ref="E16" r:id="rId13" display="http://h5.founderfx.cn/h/v/aAaVk7" tooltip="http://h5.founderfx.cn/h/v/aAaVk7"/>
    <hyperlink ref="E17" r:id="rId14" display="http://h5.founderfx.cn/h/v/aAaVbM" tooltip="http://h5.founderfx.cn/h/v/aAaVbM"/>
    <hyperlink ref="E18" r:id="rId15" display="http://h5.founderfx.cn/h/v/aAaVdR"/>
    <hyperlink ref="E21" r:id="rId16" display="http://h5.founderfx.cn/h/v/aAaV7o"/>
    <hyperlink ref="E22" r:id="rId17" display="http://h5.founderfx.cn/h/v/aAaVko"/>
    <hyperlink ref="E19" r:id="rId18" display="http://h5.founderfx.cn/h/v/aAaVee"/>
    <hyperlink ref="E20" r:id="rId19" display="http://h5.founderfx.cn/h/v/aAaUSh" tooltip="http://h5.founderfx.cn/h/v/aAaUSh"/>
    <hyperlink ref="E27" r:id="rId20" display="http://h5.founderfx.cn/h/v/aAaVkd" tooltip="http://h5.founderfx.cn/h/v/aAaVkd"/>
    <hyperlink ref="E30" r:id="rId21" display="http://h5.founderfx.cn/h/v/aAaVfk" tooltip="http://h5.founderfx.cn/h/v/aAaVfk"/>
    <hyperlink ref="E31" r:id="rId22" display="http://h5.founderfx.cn/h/v/aAaTuf" tooltip="http://h5.founderfx.cn/h/v/aAaTuf"/>
    <hyperlink ref="E28" r:id="rId23" display="http://h5.founderfx.cn/h/v/aAaVel" tooltip="http://h5.founderfx.cn/h/v/aAaVel"/>
    <hyperlink ref="E29" r:id="rId24" display="http://h5.founderfx.cn/h/v/aAaVd4" tooltip="http://h5.founderfx.cn/h/v/aAaVd4"/>
    <hyperlink ref="E32" r:id="rId25" display="http://h5.founderfx.cn/h/v/aAaVfv" tooltip="http://h5.founderfx.cn/h/v/aAaVfv"/>
    <hyperlink ref="E24" r:id="rId26" display="http://h5.founderfx.cn/h/v/aAaVem" tooltip="http://h5.founderfx.cn/h/v/aAaVem"/>
    <hyperlink ref="E25" r:id="rId27" display="http://h5.founderfx.cn/h/v/aAaV6r"/>
    <hyperlink ref="E26" r:id="rId28" display="http://h5.founderfx.cn/h/v/aAaV95" tooltip="http://h5.founderfx.cn/h/v/aAaV95"/>
    <hyperlink ref="E33" r:id="rId29" display="http://h5.founderfx.cn/h/v/aAaVfU"/>
    <hyperlink ref="E37" r:id="rId30" display="http://h5.founderfx.cn/h/v/aAaVkq_BHfIEhV" tooltip="http://h5.founderfx.cn/h/v/aAaVkq_BHfIEhV"/>
    <hyperlink ref="E34" r:id="rId31" display="http://h5.founderfx.cn/h/v/aAaVev" tooltip="http://h5.founderfx.cn/h/v/aAaVev"/>
    <hyperlink ref="E35" r:id="rId32" display="http://h5.founderfx.cn/h/v/aAaVfC" tooltip="http://h5.founderfx.cn/h/v/aAaVfC"/>
    <hyperlink ref="E36" r:id="rId33" display="http://h5.founderfx.cn/h/v/aAaVeB" tooltip="http://h5.founderfx.cn/h/v/aAaVeB"/>
    <hyperlink ref="E48" r:id="rId34" display="http://h5.founderfx.cn/h/v/aAaV8P_BH1Ykde"/>
    <hyperlink ref="E47" r:id="rId35" display="http://h5.founderfx.cn/h/v/aAaVfI" tooltip="http://h5.founderfx.cn/h/v/aAaVfI"/>
    <hyperlink ref="E40" r:id="rId36" display="http://h5.founderfx.cn/h/v/aAaV9x" tooltip="http://h5.founderfx.cn/h/v/aAaV9x"/>
    <hyperlink ref="E41" r:id="rId37" display="http://h5.founderfx.cn/h/v/aAaVdx" tooltip="http://h5.founderfx.cn/h/v/aAaVdx"/>
    <hyperlink ref="E45" r:id="rId38" display="http://localhost:8080/3F24D83C-92AF-40ad-9132-4E9D2FD50C8D/"/>
    <hyperlink ref="E46" r:id="rId39" display="http://h5.founderfx.cn/h/v/aAaVf2" tooltip="http://h5.founderfx.cn/h/v/aAaVf2"/>
    <hyperlink ref="E38" r:id="rId40" display="http://h5.founderfx.cn/h/v/aAaUZi"/>
    <hyperlink ref="E43" r:id="rId41" display="http://h5.founderfx.cn/h/v/aAaV7j"/>
    <hyperlink ref="E49" r:id="rId42" display="http://localhost:8080/497A8768-07D0-4b48-BEDC-4EA0BFA09192/"/>
    <hyperlink ref="E39" r:id="rId43" display="http://h5.founderfx.cn/h/v/aAaVfj"/>
    <hyperlink ref="E42" r:id="rId44" display="http://h5.founderfx.cn/h/v/aAaVg2"/>
    <hyperlink ref="E65" r:id="rId45" display="http://h5.founderfx.cn/h/v/aAaVf1" tooltip="http://h5.founderfx.cn/h/v/aAaVf1"/>
    <hyperlink ref="E54" r:id="rId46" display="http://h5.founderfx.cn/h/v/aAaVeU" tooltip="http://h5.founderfx.cn/h/v/aAaVeU"/>
    <hyperlink ref="E61" r:id="rId47" display="http://h5.founderfx.cn/h/v/aAaVjx" tooltip="http://h5.founderfx.cn/h/v/aAaVjx"/>
    <hyperlink ref="E60" r:id="rId48" display="http://h5.founderfx.cn/h/v/aAaVhy" tooltip="http://h5.founderfx.cn/h/v/aAaVhy"/>
    <hyperlink ref="E62" r:id="rId49" display="http://h5.founderfx.cn/h/v/aAaVfn" tooltip="http://h5.founderfx.cn/h/v/aAaVfn"/>
    <hyperlink ref="E66" r:id="rId50" display="http://h5.founderfx.cn/h/v/aAaVg1" tooltip="http://h5.founderfx.cn/h/v/aAaVg1"/>
    <hyperlink ref="E52" r:id="rId51" display="http://h5.founderfx.cn/h/v/aAaV61" tooltip="http://h5.founderfx.cn/h/v/aAaV61"/>
    <hyperlink ref="E64" r:id="rId52" display="http://h5.founderfx.cn/h/v/aAaVjy" tooltip="http://h5.founderfx.cn/h/v/aAaVjy"/>
    <hyperlink ref="E55" r:id="rId53" display="http://h5.founderfx.cn/h/v/aAaV43" tooltip="http://h5.founderfx.cn/h/v/aAaV43"/>
    <hyperlink ref="E50" r:id="rId54" display="http://h5.founderfx.cn/h/v/aAaVjE" tooltip="http://h5.founderfx.cn/h/v/aAaVjE"/>
    <hyperlink ref="E58" r:id="rId55" display="http://h5.founderfx.cn/h/v/aAaV7h" tooltip="http://h5.founderfx.cn/h/v/aAaV7h"/>
    <hyperlink ref="E68" r:id="rId56" display="http://h5.founderfx.cn/h/v/aAaVkN_BHgM7BU" tooltip="http://h5.founderfx.cn/h/v/aAaVkN_BHgM7BU"/>
    <hyperlink ref="E51" r:id="rId57" display="http://h5.founderfx.cn/h/v/aAaV4w" tooltip="http://h5.founderfx.cn/h/v/aAaV4w"/>
    <hyperlink ref="E63" r:id="rId58" display="http://h5.founderfx.cn/h/v/aAaVfT" tooltip="http://h5.founderfx.cn/h/v/aAaVfT"/>
    <hyperlink ref="E67" r:id="rId59" display="http://h5.founderfx.cn/h/v/aAaVdU" tooltip="http://h5.founderfx.cn/h/v/aAaVdU"/>
    <hyperlink ref="E59" r:id="rId60" display="http://h5.founderfx.cn/h/v/aAaV4H" tooltip="http://h5.founderfx.cn/h/v/aAaV4H"/>
    <hyperlink ref="E56" r:id="rId61" display="http://h5.founderfx.cn/h/v/aAaViN" tooltip="http://h5.founderfx.cn/h/v/aAaViN"/>
    <hyperlink ref="E53" r:id="rId62" display="http://h5.founderfx.cn/h/v/aAaVeT"/>
    <hyperlink ref="E73" r:id="rId63" display="http://h5.founderfx.cn/h/v/aAaVbi" tooltip="http://h5.founderfx.cn/h/v/aAaVbi"/>
    <hyperlink ref="E70" r:id="rId64" display="http://h5.founderfx.cn/h/v/aAaVhp_BHbDJOL" tooltip="http://h5.founderfx.cn/h/v/aAaVhp_BHbDJOL"/>
    <hyperlink ref="E76" r:id="rId65" display="http://h5.founderfx.cn/h/v/aAaVbU" tooltip="http://h5.founderfx.cn/h/v/aAaVbU"/>
    <hyperlink ref="E72" r:id="rId66" display="http://h5.founderfx.cn/h/v/aAaUZI" tooltip="http://h5.founderfx.cn/h/v/aAaUZI"/>
    <hyperlink ref="E74" r:id="rId67" display="http://h5.founderfx.cn/h/v/aAaVfb" tooltip="http://h5.founderfx.cn/h/v/aAaVfb"/>
    <hyperlink ref="E75" r:id="rId68" display="http://h5.founderfx.cn/h/v/aAaVfW" tooltip="http://h5.founderfx.cn/h/v/aAaVfW"/>
    <hyperlink ref="E71" r:id="rId69" display="http://h5.founderfx.cn/h/v/aAaVf8" tooltip="http://h5.founderfx.cn/h/v/aAaVf8"/>
    <hyperlink ref="E77" r:id="rId58" display="http://h5.founderfx.cn/h/v/aAaVfT" tooltip="http://h5.founderfx.cn/h/v/aAaVfT"/>
    <hyperlink ref="E78" r:id="rId70" display="http://h5.founderfx.cn/h/v/aAaVr4" tooltip="http://h5.founderfx.cn/h/v/aAaVr4"/>
    <hyperlink ref="E3" r:id="rId71" display="http://h5.founderfx.cn/h/v/aAaVeI" tooltip="http://h5.founderfx.cn/h/v/aAaVeI"/>
  </hyperlink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GWZ</dc:creator>
  <cp:lastModifiedBy>天蓝色的梦</cp:lastModifiedBy>
  <dcterms:created xsi:type="dcterms:W3CDTF">2022-10-24T09:52:00Z</dcterms:created>
  <dcterms:modified xsi:type="dcterms:W3CDTF">2022-11-21T02:09:11Z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3CABF75EF7074919832737AAAB5E0691</vt:lpwstr>
  </property>
  <property fmtid="{D5CDD505-2E9C-101B-9397-08002B2CF9AE}" pid="3" name="KSOProductBuildVer">
    <vt:lpwstr>2052-11.1.0.12763</vt:lpwstr>
  </property>
</Properties>
</file>